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390" windowWidth="20100" windowHeight="10725"/>
  </bookViews>
  <sheets>
    <sheet name="Krycí list" sheetId="1" r:id="rId1"/>
    <sheet name="Rekapitulace" sheetId="2" r:id="rId2"/>
    <sheet name="Položky" sheetId="3" r:id="rId3"/>
  </sheets>
  <definedNames>
    <definedName name="cisloobjektu">'Krycí list'!$A$4</definedName>
    <definedName name="cislostavby">'Krycí list'!$A$6</definedName>
    <definedName name="Datum">'Krycí list'!$B$26</definedName>
    <definedName name="Dil">Rekapitulace!$A$6</definedName>
    <definedName name="Dodavka">Rekapitulace!$G$16</definedName>
    <definedName name="Dodavka0">Položky!#REF!</definedName>
    <definedName name="HSV">Rekapitulace!$E$16</definedName>
    <definedName name="HSV0">Položky!#REF!</definedName>
    <definedName name="HZS">Rekapitulace!$I$16</definedName>
    <definedName name="HZS0">Položky!#REF!</definedName>
    <definedName name="JKSO">'Krycí list'!$F$4</definedName>
    <definedName name="MJ">'Krycí list'!$G$4</definedName>
    <definedName name="Mont">Rekapitulace!$H$16</definedName>
    <definedName name="Montaz0">Položky!#REF!</definedName>
    <definedName name="NazevDilu">Rekapitulace!$B$6</definedName>
    <definedName name="nazevobjektu">'Krycí list'!$C$4</definedName>
    <definedName name="nazevstavby">'Krycí list'!$C$6</definedName>
    <definedName name="_xlnm.Print_Titles" localSheetId="2">Položky!$1:$6</definedName>
    <definedName name="_xlnm.Print_Titles" localSheetId="1">Rekapitulace!$1:$6</definedName>
    <definedName name="Objednatel">'Krycí list'!$C$8</definedName>
    <definedName name="_xlnm.Print_Area" localSheetId="0">'Krycí list'!$A$1:$G$45</definedName>
    <definedName name="_xlnm.Print_Area" localSheetId="2">Položky!$A$1:$G$70</definedName>
    <definedName name="_xlnm.Print_Area" localSheetId="1">Rekapitulace!$A$1:$I$25</definedName>
    <definedName name="PocetMJ">'Krycí list'!$G$7</definedName>
    <definedName name="Poznamka">'Krycí list'!$B$37</definedName>
    <definedName name="Projektant">'Krycí list'!$C$7</definedName>
    <definedName name="PSV">Rekapitulace!$F$16</definedName>
    <definedName name="PSV0">Položky!#REF!</definedName>
    <definedName name="SloupecCC">Položky!$G$6</definedName>
    <definedName name="SloupecCisloPol">Položky!$B$6</definedName>
    <definedName name="SloupecJC">Položky!$F$6</definedName>
    <definedName name="SloupecMJ">Položky!$D$6</definedName>
    <definedName name="SloupecMnozstvi">Položky!$E$6</definedName>
    <definedName name="SloupecNazPol">Položky!$C$6</definedName>
    <definedName name="SloupecPC">Položky!$A$6</definedName>
    <definedName name="solver_lin" localSheetId="2" hidden="1">0</definedName>
    <definedName name="solver_num" localSheetId="2" hidden="1">0</definedName>
    <definedName name="solver_opt" localSheetId="2" hidden="1">Položky!#REF!</definedName>
    <definedName name="solver_typ" localSheetId="2" hidden="1">1</definedName>
    <definedName name="solver_val" localSheetId="2" hidden="1">0</definedName>
    <definedName name="Typ">Položky!#REF!</definedName>
    <definedName name="VRN">Rekapitulace!$H$24</definedName>
    <definedName name="VRNKc">Rekapitulace!#REF!</definedName>
    <definedName name="VRNnazev">Rekapitulace!#REF!</definedName>
    <definedName name="VRNproc">Rekapitulace!#REF!</definedName>
    <definedName name="VRNzakl">Rekapitulace!#REF!</definedName>
    <definedName name="Zakazka">'Krycí list'!$G$9</definedName>
    <definedName name="Zaklad22">'Krycí list'!$F$32</definedName>
    <definedName name="Zaklad5">'Krycí list'!$F$30</definedName>
    <definedName name="Zhotovitel">'Krycí list'!$E$11</definedName>
  </definedNames>
  <calcPr calcId="125725"/>
</workbook>
</file>

<file path=xl/calcChain.xml><?xml version="1.0" encoding="utf-8"?>
<calcChain xmlns="http://schemas.openxmlformats.org/spreadsheetml/2006/main">
  <c r="D16" i="1"/>
  <c r="D15"/>
  <c r="D14"/>
  <c r="BE69" i="3"/>
  <c r="BE70" s="1"/>
  <c r="I15" i="2" s="1"/>
  <c r="BD69" i="3"/>
  <c r="BD70" s="1"/>
  <c r="H15" i="2" s="1"/>
  <c r="BC69" i="3"/>
  <c r="BC70" s="1"/>
  <c r="G15" i="2" s="1"/>
  <c r="BB69" i="3"/>
  <c r="BB70" s="1"/>
  <c r="F15" i="2" s="1"/>
  <c r="BA69" i="3"/>
  <c r="BA70" s="1"/>
  <c r="E15" i="2" s="1"/>
  <c r="G69" i="3"/>
  <c r="G70" s="1"/>
  <c r="B15" i="2"/>
  <c r="A15"/>
  <c r="C70" i="3"/>
  <c r="BE66"/>
  <c r="BE67" s="1"/>
  <c r="I14" i="2" s="1"/>
  <c r="BD66" i="3"/>
  <c r="BD67" s="1"/>
  <c r="H14" i="2" s="1"/>
  <c r="BC66" i="3"/>
  <c r="BC67" s="1"/>
  <c r="G14" i="2" s="1"/>
  <c r="BB66" i="3"/>
  <c r="BB67" s="1"/>
  <c r="F14" i="2" s="1"/>
  <c r="BA66" i="3"/>
  <c r="BA67" s="1"/>
  <c r="E14" i="2" s="1"/>
  <c r="G66" i="3"/>
  <c r="G67" s="1"/>
  <c r="B14" i="2"/>
  <c r="A14"/>
  <c r="C67" i="3"/>
  <c r="BE61"/>
  <c r="BD61"/>
  <c r="BC61"/>
  <c r="BB61"/>
  <c r="G61"/>
  <c r="BA61" s="1"/>
  <c r="BE59"/>
  <c r="BD59"/>
  <c r="BC59"/>
  <c r="BB59"/>
  <c r="G59"/>
  <c r="B13" i="2"/>
  <c r="A13"/>
  <c r="C64" i="3"/>
  <c r="BE56"/>
  <c r="BD56"/>
  <c r="BC56"/>
  <c r="BB56"/>
  <c r="G56"/>
  <c r="BA56" s="1"/>
  <c r="BE55"/>
  <c r="BD55"/>
  <c r="BC55"/>
  <c r="BB55"/>
  <c r="G55"/>
  <c r="BA55" s="1"/>
  <c r="BE54"/>
  <c r="BD54"/>
  <c r="BC54"/>
  <c r="BB54"/>
  <c r="G54"/>
  <c r="BA54" s="1"/>
  <c r="BE53"/>
  <c r="BD53"/>
  <c r="BC53"/>
  <c r="BB53"/>
  <c r="G53"/>
  <c r="BA53" s="1"/>
  <c r="BE52"/>
  <c r="BD52"/>
  <c r="BC52"/>
  <c r="BB52"/>
  <c r="G52"/>
  <c r="BA52" s="1"/>
  <c r="BE51"/>
  <c r="BD51"/>
  <c r="BC51"/>
  <c r="BB51"/>
  <c r="G51"/>
  <c r="BA51" s="1"/>
  <c r="BE49"/>
  <c r="BD49"/>
  <c r="BC49"/>
  <c r="BB49"/>
  <c r="G49"/>
  <c r="B12" i="2"/>
  <c r="A12"/>
  <c r="C57" i="3"/>
  <c r="BE46"/>
  <c r="BE47" s="1"/>
  <c r="I11" i="2" s="1"/>
  <c r="BD46" i="3"/>
  <c r="BD47" s="1"/>
  <c r="H11" i="2" s="1"/>
  <c r="BC46" i="3"/>
  <c r="BC47" s="1"/>
  <c r="G11" i="2" s="1"/>
  <c r="BB46" i="3"/>
  <c r="BB47" s="1"/>
  <c r="F11" i="2" s="1"/>
  <c r="G46" i="3"/>
  <c r="G47" s="1"/>
  <c r="B11" i="2"/>
  <c r="A11"/>
  <c r="C47" i="3"/>
  <c r="BE43"/>
  <c r="BD43"/>
  <c r="BC43"/>
  <c r="BB43"/>
  <c r="G43"/>
  <c r="BA43" s="1"/>
  <c r="BE42"/>
  <c r="BD42"/>
  <c r="BC42"/>
  <c r="BB42"/>
  <c r="G42"/>
  <c r="BA42" s="1"/>
  <c r="B10" i="2"/>
  <c r="A10"/>
  <c r="C44" i="3"/>
  <c r="BE39"/>
  <c r="BD39"/>
  <c r="BC39"/>
  <c r="BB39"/>
  <c r="G39"/>
  <c r="BA39" s="1"/>
  <c r="BE36"/>
  <c r="BD36"/>
  <c r="BC36"/>
  <c r="BB36"/>
  <c r="G36"/>
  <c r="BA36" s="1"/>
  <c r="BE31"/>
  <c r="BD31"/>
  <c r="BC31"/>
  <c r="BB31"/>
  <c r="G31"/>
  <c r="BA31" s="1"/>
  <c r="B9" i="2"/>
  <c r="A9"/>
  <c r="C40" i="3"/>
  <c r="BE28"/>
  <c r="BD28"/>
  <c r="BC28"/>
  <c r="BB28"/>
  <c r="G28"/>
  <c r="BA28" s="1"/>
  <c r="BE26"/>
  <c r="BD26"/>
  <c r="BC26"/>
  <c r="BB26"/>
  <c r="G26"/>
  <c r="B8" i="2"/>
  <c r="A8"/>
  <c r="C29" i="3"/>
  <c r="BE23"/>
  <c r="BD23"/>
  <c r="BC23"/>
  <c r="BB23"/>
  <c r="G23"/>
  <c r="BA23" s="1"/>
  <c r="BE22"/>
  <c r="BD22"/>
  <c r="BC22"/>
  <c r="BB22"/>
  <c r="G22"/>
  <c r="BA22" s="1"/>
  <c r="BE19"/>
  <c r="BD19"/>
  <c r="BC19"/>
  <c r="BB19"/>
  <c r="G19"/>
  <c r="BA19" s="1"/>
  <c r="BE16"/>
  <c r="BD16"/>
  <c r="BC16"/>
  <c r="BB16"/>
  <c r="G16"/>
  <c r="BA16" s="1"/>
  <c r="BE14"/>
  <c r="BD14"/>
  <c r="BC14"/>
  <c r="BB14"/>
  <c r="G14"/>
  <c r="BA14" s="1"/>
  <c r="BE11"/>
  <c r="BD11"/>
  <c r="BC11"/>
  <c r="BB11"/>
  <c r="G11"/>
  <c r="BA11" s="1"/>
  <c r="BE9"/>
  <c r="BD9"/>
  <c r="BC9"/>
  <c r="BB9"/>
  <c r="G9"/>
  <c r="BA9" s="1"/>
  <c r="BE8"/>
  <c r="BD8"/>
  <c r="BC8"/>
  <c r="BB8"/>
  <c r="G8"/>
  <c r="BA8" s="1"/>
  <c r="B7" i="2"/>
  <c r="A7"/>
  <c r="C24" i="3"/>
  <c r="C4"/>
  <c r="F3"/>
  <c r="C3"/>
  <c r="C2" i="2"/>
  <c r="C1"/>
  <c r="F31" i="1"/>
  <c r="BD64" i="3" l="1"/>
  <c r="H13" i="2" s="1"/>
  <c r="BE57" i="3"/>
  <c r="I12" i="2" s="1"/>
  <c r="BE44" i="3"/>
  <c r="I10" i="2" s="1"/>
  <c r="BC44" i="3"/>
  <c r="G10" i="2" s="1"/>
  <c r="BD44" i="3"/>
  <c r="H10" i="2" s="1"/>
  <c r="BC40" i="3"/>
  <c r="G9" i="2" s="1"/>
  <c r="BD29" i="3"/>
  <c r="H8" i="2" s="1"/>
  <c r="BC29" i="3"/>
  <c r="G8" i="2" s="1"/>
  <c r="BE29" i="3"/>
  <c r="I8" i="2" s="1"/>
  <c r="BC24" i="3"/>
  <c r="G7" i="2" s="1"/>
  <c r="BB64" i="3"/>
  <c r="F13" i="2" s="1"/>
  <c r="BE64" i="3"/>
  <c r="I13" i="2" s="1"/>
  <c r="BB29" i="3"/>
  <c r="F8" i="2" s="1"/>
  <c r="G64" i="3"/>
  <c r="BC57"/>
  <c r="G12" i="2" s="1"/>
  <c r="BE24" i="3"/>
  <c r="I7" i="2" s="1"/>
  <c r="BE40" i="3"/>
  <c r="I9" i="2" s="1"/>
  <c r="BD24" i="3"/>
  <c r="H7" i="2" s="1"/>
  <c r="BD40" i="3"/>
  <c r="H9" i="2" s="1"/>
  <c r="BB57" i="3"/>
  <c r="F12" i="2" s="1"/>
  <c r="BB24" i="3"/>
  <c r="F7" i="2" s="1"/>
  <c r="G29" i="3"/>
  <c r="BB40"/>
  <c r="F9" i="2" s="1"/>
  <c r="BB44" i="3"/>
  <c r="F10" i="2" s="1"/>
  <c r="G57" i="3"/>
  <c r="BC64"/>
  <c r="G13" i="2" s="1"/>
  <c r="BD57" i="3"/>
  <c r="H12" i="2" s="1"/>
  <c r="BA44" i="3"/>
  <c r="E10" i="2" s="1"/>
  <c r="BA24" i="3"/>
  <c r="E7" i="2" s="1"/>
  <c r="BA40" i="3"/>
  <c r="E9" i="2" s="1"/>
  <c r="G24" i="3"/>
  <c r="BA26"/>
  <c r="BA29" s="1"/>
  <c r="E8" i="2" s="1"/>
  <c r="G40" i="3"/>
  <c r="G44"/>
  <c r="BA46"/>
  <c r="BA47" s="1"/>
  <c r="E11" i="2" s="1"/>
  <c r="BA49" i="3"/>
  <c r="BA57" s="1"/>
  <c r="E12" i="2" s="1"/>
  <c r="BA59" i="3"/>
  <c r="BA64" s="1"/>
  <c r="E13" i="2" s="1"/>
  <c r="H16" l="1"/>
  <c r="C15" i="1" s="1"/>
  <c r="I16" i="2"/>
  <c r="C20" i="1" s="1"/>
  <c r="G16" i="2"/>
  <c r="C14" i="1" s="1"/>
  <c r="F16" i="2"/>
  <c r="C17" i="1" s="1"/>
  <c r="E16" i="2"/>
  <c r="C16" i="1" l="1"/>
  <c r="C18" s="1"/>
  <c r="C21" s="1"/>
  <c r="G23" i="2"/>
  <c r="I23" s="1"/>
  <c r="G16" i="1" s="1"/>
  <c r="G22" i="2"/>
  <c r="I22" s="1"/>
  <c r="G15" i="1" s="1"/>
  <c r="G21" i="2"/>
  <c r="I21" s="1"/>
  <c r="H24" l="1"/>
  <c r="G22" i="1" s="1"/>
  <c r="G14"/>
  <c r="G21" l="1"/>
  <c r="C22"/>
  <c r="F32" s="1"/>
  <c r="G8" l="1"/>
  <c r="F33"/>
  <c r="F34" s="1"/>
</calcChain>
</file>

<file path=xl/sharedStrings.xml><?xml version="1.0" encoding="utf-8"?>
<sst xmlns="http://schemas.openxmlformats.org/spreadsheetml/2006/main" count="249" uniqueCount="168">
  <si>
    <t>KRYCÍ LIST ROZPOČTU</t>
  </si>
  <si>
    <t>Objekt :</t>
  </si>
  <si>
    <t>Název objektu :</t>
  </si>
  <si>
    <t>JKSO :</t>
  </si>
  <si>
    <t xml:space="preserve"> </t>
  </si>
  <si>
    <t>Stavba :</t>
  </si>
  <si>
    <t>Název stavby :</t>
  </si>
  <si>
    <t>SKP :</t>
  </si>
  <si>
    <t>Projektant :</t>
  </si>
  <si>
    <t>Počet měrných jednotek :</t>
  </si>
  <si>
    <t>Objednatel :</t>
  </si>
  <si>
    <t>Náklady na MJ :</t>
  </si>
  <si>
    <t>Počet listů :</t>
  </si>
  <si>
    <t>Zakázkové číslo :</t>
  </si>
  <si>
    <t>Zpracovatel projektu :</t>
  </si>
  <si>
    <t>Zhotovitel :</t>
  </si>
  <si>
    <t>ROZPOČTOVÉ NÁKLADY</t>
  </si>
  <si>
    <t>Rozpočtové náklady II. a III. hlavy</t>
  </si>
  <si>
    <t>Vedlejší rozpočtové náklady</t>
  </si>
  <si>
    <t>Dodávka celkem</t>
  </si>
  <si>
    <t>Z</t>
  </si>
  <si>
    <t>Montáž celkem</t>
  </si>
  <si>
    <t>R</t>
  </si>
  <si>
    <t>HSV celkem</t>
  </si>
  <si>
    <t>N</t>
  </si>
  <si>
    <t>PSV celkem</t>
  </si>
  <si>
    <t>ZRN celkem</t>
  </si>
  <si>
    <t>HZS</t>
  </si>
  <si>
    <t>RN II.a III.hlavy</t>
  </si>
  <si>
    <t>Ostatní VRN</t>
  </si>
  <si>
    <t>ZRN+VRN+HZS</t>
  </si>
  <si>
    <t>VRN celkem</t>
  </si>
  <si>
    <t>Vypracoval</t>
  </si>
  <si>
    <t>Za zhotovitele</t>
  </si>
  <si>
    <t>Za objednatele</t>
  </si>
  <si>
    <t>Jméno :</t>
  </si>
  <si>
    <t>Datum :</t>
  </si>
  <si>
    <t>Podpis:</t>
  </si>
  <si>
    <t>Podpis :</t>
  </si>
  <si>
    <t>Základ pro DPH</t>
  </si>
  <si>
    <t>%  činí :</t>
  </si>
  <si>
    <t>DPH</t>
  </si>
  <si>
    <t>CENA ZA OBJEKT CELKEM</t>
  </si>
  <si>
    <t>Poznámka :</t>
  </si>
  <si>
    <t>REKAPITULACE  STAVEBNÍCH  DÍLŮ</t>
  </si>
  <si>
    <t>Stavební díl</t>
  </si>
  <si>
    <t>HSV</t>
  </si>
  <si>
    <t>PSV</t>
  </si>
  <si>
    <t>Dodávka</t>
  </si>
  <si>
    <t>Montáž</t>
  </si>
  <si>
    <t>CELKEM  OBJEKT</t>
  </si>
  <si>
    <t>VEDLEJŠÍ ROZPOČTOVÉ  NÁKLADY</t>
  </si>
  <si>
    <t>Název VRN</t>
  </si>
  <si>
    <t>Kč</t>
  </si>
  <si>
    <t>%</t>
  </si>
  <si>
    <t>Základna</t>
  </si>
  <si>
    <t>CELKEM VRN</t>
  </si>
  <si>
    <t xml:space="preserve">Položkový rozpočet </t>
  </si>
  <si>
    <t>P.č.</t>
  </si>
  <si>
    <t>Číslo položky</t>
  </si>
  <si>
    <t>Název položky</t>
  </si>
  <si>
    <t>MJ</t>
  </si>
  <si>
    <t>množství</t>
  </si>
  <si>
    <t>cena / MJ</t>
  </si>
  <si>
    <t>celkem (Kč)</t>
  </si>
  <si>
    <t>Díl:</t>
  </si>
  <si>
    <t>1</t>
  </si>
  <si>
    <t>Zemní práce</t>
  </si>
  <si>
    <t>ks</t>
  </si>
  <si>
    <t>Celkem za</t>
  </si>
  <si>
    <t>ÚDRŽBA CESTY - KRAVÍ HORA</t>
  </si>
  <si>
    <t>ÚSEK 4 - RYBKOVA x ÚVOZ x ÚDOLNÍ</t>
  </si>
  <si>
    <t>112 10-0001.RAA</t>
  </si>
  <si>
    <t>Kácení stromů do 500 mm a odstranění pařezů včetně odvozu, spálení větví</t>
  </si>
  <si>
    <t>kus</t>
  </si>
  <si>
    <t>132 30-1401.R00</t>
  </si>
  <si>
    <t xml:space="preserve">Hloubený výkop pod základy v hor.4 </t>
  </si>
  <si>
    <t>m3</t>
  </si>
  <si>
    <t>základ:4,5*0,3*0,8</t>
  </si>
  <si>
    <t>184 80-3119.R0A</t>
  </si>
  <si>
    <t>Prořezání větví stromů a keřů na podchodnou výšku 2,1 m vč. odvozu a likvidace</t>
  </si>
  <si>
    <t>m2</t>
  </si>
  <si>
    <t>;délka úseku 600 m, průměrná šíře pásu 1,0 m</t>
  </si>
  <si>
    <t>600*1</t>
  </si>
  <si>
    <t>938 90-9612.R00</t>
  </si>
  <si>
    <t xml:space="preserve">Odstranění nánosu na krajnicích tl. do 20 cm </t>
  </si>
  <si>
    <t>162 70-1105.R00</t>
  </si>
  <si>
    <t xml:space="preserve">Vodorovné přemístění výkopku z hor.1-4 do 10000 m </t>
  </si>
  <si>
    <t>300*0,2</t>
  </si>
  <si>
    <t>4,5*0,3*0,8</t>
  </si>
  <si>
    <t>171 20-1201.R00</t>
  </si>
  <si>
    <t xml:space="preserve">Uložení sypaniny na skl.-modelace na výšku přes 2m </t>
  </si>
  <si>
    <t>181 10-1102.R00</t>
  </si>
  <si>
    <t xml:space="preserve">Úprava pláně v zářezech v hor. 1-4, se zhutněním </t>
  </si>
  <si>
    <t>199 00-0002.R00</t>
  </si>
  <si>
    <t xml:space="preserve">Poplatek za skládku horniny 1- 4 </t>
  </si>
  <si>
    <t>2</t>
  </si>
  <si>
    <t>Vodorovné konstrukce</t>
  </si>
  <si>
    <t>274 31-0020.RA0</t>
  </si>
  <si>
    <t xml:space="preserve">Základový pas z betonu C 12/15, bednění </t>
  </si>
  <si>
    <t>základ pod opěrnou zídku: 4,5*0,3*0,8</t>
  </si>
  <si>
    <t>215 90-1101.R00</t>
  </si>
  <si>
    <t>Zhutnění podloží z hornin nesoudržných do 92% PS (zhutnění vrstvy odvalu)</t>
  </si>
  <si>
    <t>3</t>
  </si>
  <si>
    <t>svislé konstrukce</t>
  </si>
  <si>
    <t>348 94-2119.R0A</t>
  </si>
  <si>
    <t>Zábradlí ocel. s osazením do bet.bloků,ze 2 trubek D trubek a sloupků 38 mm, vč. nátěrů</t>
  </si>
  <si>
    <t>m</t>
  </si>
  <si>
    <t>oprava: 4</t>
  </si>
  <si>
    <t>přes mostek: 7</t>
  </si>
  <si>
    <t>podél koryta:28</t>
  </si>
  <si>
    <t>prodloužení u šachty: 4,5</t>
  </si>
  <si>
    <t>970 04-1089.R0A</t>
  </si>
  <si>
    <t>Vrtání jádrové do betonu do D 80 mm díry pro osazení zábradlí podél koryta</t>
  </si>
  <si>
    <t>;hloubka díry 0,5 m</t>
  </si>
  <si>
    <t>(28/2+1)*0,5</t>
  </si>
  <si>
    <t>345 23-1111.R00</t>
  </si>
  <si>
    <t xml:space="preserve">Zdivo plotové z tvárnic,betonová zálivka, tl.19 cm </t>
  </si>
  <si>
    <t>5</t>
  </si>
  <si>
    <t>Komunikace</t>
  </si>
  <si>
    <t>566 50-1111.R00</t>
  </si>
  <si>
    <t>Úprava krytu kamenivem drceným do 0,10 m3/m2 - dosypání cesty odvalem fr. 0/32</t>
  </si>
  <si>
    <t>566 40-1111.R0A</t>
  </si>
  <si>
    <t>Úprava krytu kamenivem drceným do 0,08 m3/m2 dosypání schodů odvalem 0/32 s přidáním cementu</t>
  </si>
  <si>
    <t>8</t>
  </si>
  <si>
    <t>Trubní vedení</t>
  </si>
  <si>
    <t>894 41-1010.RAA</t>
  </si>
  <si>
    <t>Oprava horské vpusti, atyp (viz. výkres B.5)</t>
  </si>
  <si>
    <t>kpl</t>
  </si>
  <si>
    <t>9</t>
  </si>
  <si>
    <t>Ostatní</t>
  </si>
  <si>
    <t>938 90-2101.R00</t>
  </si>
  <si>
    <t xml:space="preserve">Čištění příkopů š. do 40 cm, objem do 0,15 m3/m </t>
  </si>
  <si>
    <t>170+110+100+160+40</t>
  </si>
  <si>
    <t>917 86-2111.R0A</t>
  </si>
  <si>
    <t>Osazení stojat. obrub. bet. s opěrou,lože z B  20 - vytvoření schodu z obrubníku, vč. dodávky bet.</t>
  </si>
  <si>
    <t>592-17472</t>
  </si>
  <si>
    <t xml:space="preserve">Obrubník silniční 1000/150/250 šedý </t>
  </si>
  <si>
    <t>938 90-7141.R00</t>
  </si>
  <si>
    <t xml:space="preserve">Odstranění nánosu z drenážních šachtic hl. do 2 m </t>
  </si>
  <si>
    <t>R04</t>
  </si>
  <si>
    <t>Odpadkový koš BETO teak 17 stojatý, nerez vložka D + M</t>
  </si>
  <si>
    <t>914 00-1111.R00</t>
  </si>
  <si>
    <t>Osaz sloupků, montáž svislých dopr.značek (odpadkové koše)</t>
  </si>
  <si>
    <t>404-45962.A</t>
  </si>
  <si>
    <t>Dopravní příslušenství, patka AL 4 ks kot šroubů (odpadkové koše)</t>
  </si>
  <si>
    <t>96</t>
  </si>
  <si>
    <t>Přesuny suti a vybouraných hmot</t>
  </si>
  <si>
    <t>979 99-01R</t>
  </si>
  <si>
    <t xml:space="preserve">Poplatek za skládku suti - směs kamenivo, zemina </t>
  </si>
  <si>
    <t>t</t>
  </si>
  <si>
    <t>0,6*2,45</t>
  </si>
  <si>
    <t>961 05-3111.R00</t>
  </si>
  <si>
    <t>Odbourání vrchní vrstvy podzemní stěny z BŽ (oprava horské vpusti)</t>
  </si>
  <si>
    <t>(1,5+1,5+1,0+1,0)*0,25*0,15</t>
  </si>
  <si>
    <t>0,9*0,3*0,15</t>
  </si>
  <si>
    <t>99</t>
  </si>
  <si>
    <t>Staveništní přesun hmot</t>
  </si>
  <si>
    <t>998 22-2011.R00</t>
  </si>
  <si>
    <t xml:space="preserve">Přesun hmot, pozemní komunikace, kryt z kameniva </t>
  </si>
  <si>
    <t>M46</t>
  </si>
  <si>
    <t>460 03-0020.RT1</t>
  </si>
  <si>
    <t>Odstranění travnatého porostu kosení a shrabání trávy</t>
  </si>
  <si>
    <t>Dočasné dopravní značení</t>
  </si>
  <si>
    <t>Geodetické zaměření skutečného provedení, včetně g</t>
  </si>
  <si>
    <t>ZUK, DDZ - chodník , vyřízení včetně správních pop</t>
  </si>
  <si>
    <t>Městská část Brno Střed</t>
  </si>
  <si>
    <t>Výměry, které nebylo možné přesně stanovit jsou uvedené v rozpočtu odborným odhadem. Skutečný rozsah prací vyplyne při provádění stavby. Fakturovat se bude skutečně provedené množství za jednotkové ceny dle nabídky dodavatele. Případné vícepráce, které nejsou obsahem tohoto rozpočtu budou řešeny samostatnou nabídkou vítězného uchazeče na konkrétní práce dle požadavku investora.</t>
  </si>
</sst>
</file>

<file path=xl/styles.xml><?xml version="1.0" encoding="utf-8"?>
<styleSheet xmlns="http://schemas.openxmlformats.org/spreadsheetml/2006/main">
  <numFmts count="3">
    <numFmt numFmtId="164" formatCode="dd/mm/yy"/>
    <numFmt numFmtId="165" formatCode="#,##0.00\ &quot;Kč&quot;"/>
    <numFmt numFmtId="166" formatCode="0.0"/>
  </numFmts>
  <fonts count="22">
    <font>
      <sz val="10"/>
      <name val="Arial CE"/>
      <charset val="238"/>
    </font>
    <font>
      <b/>
      <sz val="14"/>
      <name val="Arial CE"/>
      <family val="2"/>
      <charset val="238"/>
    </font>
    <font>
      <b/>
      <i/>
      <sz val="12"/>
      <name val="Arial CE"/>
      <family val="2"/>
      <charset val="238"/>
    </font>
    <font>
      <b/>
      <i/>
      <sz val="10"/>
      <name val="Arial CE"/>
      <family val="2"/>
      <charset val="238"/>
    </font>
    <font>
      <b/>
      <sz val="9"/>
      <name val="Arial CE"/>
      <family val="2"/>
      <charset val="238"/>
    </font>
    <font>
      <b/>
      <sz val="10"/>
      <name val="Arial CE"/>
      <family val="2"/>
      <charset val="238"/>
    </font>
    <font>
      <b/>
      <sz val="12"/>
      <name val="Arial CE"/>
      <family val="2"/>
      <charset val="238"/>
    </font>
    <font>
      <sz val="10"/>
      <name val="Arial CE"/>
      <family val="2"/>
      <charset val="238"/>
    </font>
    <font>
      <sz val="8"/>
      <name val="Arial CE"/>
      <family val="2"/>
      <charset val="238"/>
    </font>
    <font>
      <sz val="10"/>
      <name val="Arial CE"/>
    </font>
    <font>
      <sz val="9"/>
      <name val="Arial CE"/>
      <family val="2"/>
      <charset val="238"/>
    </font>
    <font>
      <b/>
      <sz val="10"/>
      <name val="Arial CE"/>
      <charset val="238"/>
    </font>
    <font>
      <b/>
      <sz val="9"/>
      <name val="Arial CE"/>
      <charset val="238"/>
    </font>
    <font>
      <b/>
      <u/>
      <sz val="12"/>
      <name val="Arial CE"/>
      <family val="2"/>
      <charset val="238"/>
    </font>
    <font>
      <b/>
      <u/>
      <sz val="10"/>
      <name val="Arial CE"/>
      <family val="2"/>
      <charset val="238"/>
    </font>
    <font>
      <u/>
      <sz val="10"/>
      <name val="Arial CE"/>
      <family val="2"/>
      <charset val="238"/>
    </font>
    <font>
      <sz val="10"/>
      <color indexed="9"/>
      <name val="Arial CE"/>
      <family val="2"/>
      <charset val="238"/>
    </font>
    <font>
      <sz val="8"/>
      <name val="Arial CE"/>
    </font>
    <font>
      <sz val="8"/>
      <color indexed="12"/>
      <name val="Arial CE"/>
      <family val="2"/>
      <charset val="238"/>
    </font>
    <font>
      <sz val="10"/>
      <color indexed="9"/>
      <name val="Arial CE"/>
    </font>
    <font>
      <i/>
      <sz val="8"/>
      <name val="Arial CE"/>
      <family val="2"/>
      <charset val="238"/>
    </font>
    <font>
      <i/>
      <sz val="9"/>
      <name val="Arial CE"/>
    </font>
  </fonts>
  <fills count="6">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theme="0"/>
        <bgColor indexed="64"/>
      </patternFill>
    </fill>
    <fill>
      <patternFill patternType="solid">
        <fgColor theme="3" tint="0.79998168889431442"/>
        <bgColor indexed="64"/>
      </patternFill>
    </fill>
  </fills>
  <borders count="61">
    <border>
      <left/>
      <right/>
      <top/>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212">
    <xf numFmtId="0" fontId="0" fillId="0" borderId="0" xfId="0"/>
    <xf numFmtId="0" fontId="1" fillId="0" borderId="0" xfId="0" applyFont="1" applyAlignment="1">
      <alignment horizontal="centerContinuous"/>
    </xf>
    <xf numFmtId="0" fontId="0" fillId="0" borderId="0" xfId="0" applyAlignment="1">
      <alignment horizontal="centerContinuous"/>
    </xf>
    <xf numFmtId="0" fontId="0" fillId="0" borderId="1" xfId="0" applyBorder="1"/>
    <xf numFmtId="0" fontId="0" fillId="0" borderId="2" xfId="0" applyBorder="1"/>
    <xf numFmtId="0" fontId="0" fillId="0" borderId="3" xfId="0" applyBorder="1"/>
    <xf numFmtId="0" fontId="0" fillId="0" borderId="4" xfId="0" applyBorder="1"/>
    <xf numFmtId="49" fontId="2" fillId="2" borderId="5" xfId="0" applyNumberFormat="1" applyFont="1" applyFill="1" applyBorder="1"/>
    <xf numFmtId="49" fontId="0" fillId="2" borderId="6" xfId="0" applyNumberFormat="1" applyFill="1" applyBorder="1"/>
    <xf numFmtId="0" fontId="3" fillId="2" borderId="0" xfId="0" applyFont="1" applyFill="1" applyBorder="1"/>
    <xf numFmtId="0" fontId="0" fillId="2" borderId="0" xfId="0" applyFill="1" applyBorder="1"/>
    <xf numFmtId="0" fontId="0" fillId="0" borderId="0"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49" fontId="0" fillId="0" borderId="13" xfId="0" applyNumberFormat="1" applyBorder="1" applyAlignment="1">
      <alignment horizontal="left"/>
    </xf>
    <xf numFmtId="0" fontId="0" fillId="0" borderId="11" xfId="0" applyNumberFormat="1" applyBorder="1"/>
    <xf numFmtId="0" fontId="0" fillId="0" borderId="10" xfId="0" applyNumberFormat="1" applyBorder="1"/>
    <xf numFmtId="0" fontId="0" fillId="0" borderId="12" xfId="0" applyNumberFormat="1" applyBorder="1"/>
    <xf numFmtId="0" fontId="0" fillId="0" borderId="0" xfId="0" applyNumberFormat="1"/>
    <xf numFmtId="3" fontId="0" fillId="0" borderId="12" xfId="0" applyNumberFormat="1" applyBorder="1"/>
    <xf numFmtId="0" fontId="0" fillId="0" borderId="16" xfId="0" applyBorder="1"/>
    <xf numFmtId="0" fontId="0" fillId="0" borderId="14" xfId="0" applyBorder="1"/>
    <xf numFmtId="0" fontId="0" fillId="0" borderId="17" xfId="0" applyBorder="1"/>
    <xf numFmtId="0" fontId="0" fillId="0" borderId="18" xfId="0" applyBorder="1"/>
    <xf numFmtId="0" fontId="0" fillId="0" borderId="5" xfId="0" applyBorder="1"/>
    <xf numFmtId="0" fontId="0" fillId="0" borderId="13" xfId="0" applyBorder="1"/>
    <xf numFmtId="3" fontId="0" fillId="0" borderId="0" xfId="0" applyNumberFormat="1"/>
    <xf numFmtId="0" fontId="1" fillId="0" borderId="22" xfId="0" applyFont="1" applyBorder="1" applyAlignment="1">
      <alignment horizontal="centerContinuous" vertical="center"/>
    </xf>
    <xf numFmtId="0" fontId="6" fillId="0" borderId="23" xfId="0" applyFont="1" applyBorder="1" applyAlignment="1">
      <alignment horizontal="centerContinuous" vertical="center"/>
    </xf>
    <xf numFmtId="0" fontId="0" fillId="0" borderId="23" xfId="0" applyBorder="1" applyAlignment="1">
      <alignment horizontal="centerContinuous" vertical="center"/>
    </xf>
    <xf numFmtId="0" fontId="0" fillId="0" borderId="24" xfId="0" applyBorder="1" applyAlignment="1">
      <alignment horizontal="centerContinuous" vertical="center"/>
    </xf>
    <xf numFmtId="0" fontId="5" fillId="0" borderId="25" xfId="0" applyFont="1" applyBorder="1" applyAlignment="1">
      <alignment horizontal="left"/>
    </xf>
    <xf numFmtId="0" fontId="0" fillId="0" borderId="26" xfId="0" applyBorder="1" applyAlignment="1">
      <alignment horizontal="left"/>
    </xf>
    <xf numFmtId="0" fontId="0" fillId="0" borderId="27" xfId="0" applyBorder="1" applyAlignment="1">
      <alignment horizontal="centerContinuous"/>
    </xf>
    <xf numFmtId="0" fontId="5" fillId="0" borderId="26" xfId="0" applyFont="1" applyBorder="1" applyAlignment="1">
      <alignment horizontal="centerContinuous"/>
    </xf>
    <xf numFmtId="0" fontId="0" fillId="0" borderId="26" xfId="0" applyBorder="1" applyAlignment="1">
      <alignment horizontal="centerContinuous"/>
    </xf>
    <xf numFmtId="0" fontId="0" fillId="0" borderId="28" xfId="0" applyBorder="1"/>
    <xf numFmtId="0" fontId="0" fillId="0" borderId="20" xfId="0" applyBorder="1"/>
    <xf numFmtId="3" fontId="0" fillId="0" borderId="29" xfId="0" applyNumberFormat="1" applyBorder="1"/>
    <xf numFmtId="0" fontId="0" fillId="0" borderId="30" xfId="0" applyBorder="1"/>
    <xf numFmtId="3" fontId="0" fillId="0" borderId="31" xfId="0" applyNumberFormat="1" applyBorder="1"/>
    <xf numFmtId="0" fontId="0" fillId="0" borderId="32" xfId="0" applyBorder="1"/>
    <xf numFmtId="3" fontId="0" fillId="0" borderId="14" xfId="0" applyNumberFormat="1" applyBorder="1"/>
    <xf numFmtId="0" fontId="0" fillId="0" borderId="15" xfId="0" applyBorder="1"/>
    <xf numFmtId="0" fontId="0" fillId="0" borderId="33" xfId="0" applyBorder="1"/>
    <xf numFmtId="0" fontId="0" fillId="0" borderId="34" xfId="0" applyBorder="1"/>
    <xf numFmtId="0" fontId="7" fillId="0" borderId="16" xfId="0" applyFont="1" applyBorder="1"/>
    <xf numFmtId="3" fontId="0" fillId="0" borderId="35" xfId="0" applyNumberFormat="1" applyBorder="1"/>
    <xf numFmtId="0" fontId="0" fillId="0" borderId="36" xfId="0" applyBorder="1"/>
    <xf numFmtId="3" fontId="0" fillId="0" borderId="37" xfId="0" applyNumberFormat="1" applyBorder="1"/>
    <xf numFmtId="0" fontId="0" fillId="0" borderId="38" xfId="0" applyBorder="1"/>
    <xf numFmtId="0" fontId="0" fillId="0" borderId="39" xfId="0" applyBorder="1"/>
    <xf numFmtId="0" fontId="0" fillId="0" borderId="0" xfId="0" applyBorder="1" applyAlignment="1">
      <alignment horizontal="right"/>
    </xf>
    <xf numFmtId="164" fontId="0" fillId="0" borderId="0" xfId="0" applyNumberFormat="1" applyBorder="1"/>
    <xf numFmtId="0" fontId="0" fillId="0" borderId="11" xfId="0" applyNumberFormat="1" applyBorder="1" applyAlignment="1">
      <alignment horizontal="right"/>
    </xf>
    <xf numFmtId="165" fontId="0" fillId="0" borderId="14" xfId="0" applyNumberFormat="1" applyBorder="1"/>
    <xf numFmtId="165" fontId="0" fillId="0" borderId="0" xfId="0" applyNumberFormat="1" applyBorder="1"/>
    <xf numFmtId="0" fontId="6" fillId="0" borderId="36" xfId="0" applyFont="1" applyFill="1" applyBorder="1"/>
    <xf numFmtId="0" fontId="6" fillId="0" borderId="37" xfId="0" applyFont="1" applyFill="1" applyBorder="1"/>
    <xf numFmtId="0" fontId="6" fillId="0" borderId="40" xfId="0" applyFont="1" applyFill="1" applyBorder="1"/>
    <xf numFmtId="165" fontId="6" fillId="0" borderId="37" xfId="0" applyNumberFormat="1" applyFont="1" applyFill="1" applyBorder="1"/>
    <xf numFmtId="0" fontId="6" fillId="0" borderId="41" xfId="0" applyFont="1" applyFill="1" applyBorder="1"/>
    <xf numFmtId="0" fontId="6" fillId="0" borderId="0" xfId="0" applyFont="1"/>
    <xf numFmtId="0" fontId="0" fillId="0" borderId="0" xfId="0" applyAlignment="1"/>
    <xf numFmtId="0" fontId="0" fillId="0" borderId="0" xfId="0" applyAlignment="1">
      <alignment vertical="justify"/>
    </xf>
    <xf numFmtId="0" fontId="3" fillId="0" borderId="44" xfId="1" applyFont="1" applyBorder="1"/>
    <xf numFmtId="0" fontId="9" fillId="0" borderId="44" xfId="1" applyBorder="1"/>
    <xf numFmtId="0" fontId="9" fillId="0" borderId="44" xfId="1" applyBorder="1" applyAlignment="1">
      <alignment horizontal="right"/>
    </xf>
    <xf numFmtId="0" fontId="9" fillId="0" borderId="44" xfId="1" applyFont="1" applyBorder="1"/>
    <xf numFmtId="0" fontId="0" fillId="0" borderId="44" xfId="0" applyNumberFormat="1" applyBorder="1" applyAlignment="1">
      <alignment horizontal="left"/>
    </xf>
    <xf numFmtId="0" fontId="0" fillId="0" borderId="45" xfId="0" applyNumberFormat="1" applyBorder="1"/>
    <xf numFmtId="0" fontId="3" fillId="0" borderId="48" xfId="1" applyFont="1" applyBorder="1"/>
    <xf numFmtId="0" fontId="9" fillId="0" borderId="48" xfId="1" applyBorder="1"/>
    <xf numFmtId="0" fontId="9" fillId="0" borderId="48" xfId="1" applyBorder="1" applyAlignment="1">
      <alignment horizontal="right"/>
    </xf>
    <xf numFmtId="49" fontId="1" fillId="0" borderId="0" xfId="0" applyNumberFormat="1" applyFont="1" applyAlignment="1">
      <alignment horizontal="centerContinuous"/>
    </xf>
    <xf numFmtId="0" fontId="1" fillId="0" borderId="0" xfId="0" applyFont="1" applyBorder="1" applyAlignment="1">
      <alignment horizontal="centerContinuous"/>
    </xf>
    <xf numFmtId="49" fontId="5" fillId="0" borderId="25" xfId="0" applyNumberFormat="1" applyFont="1" applyFill="1" applyBorder="1"/>
    <xf numFmtId="0" fontId="5" fillId="0" borderId="26" xfId="0" applyFont="1" applyFill="1" applyBorder="1"/>
    <xf numFmtId="0" fontId="5" fillId="0" borderId="27" xfId="0" applyFont="1" applyFill="1" applyBorder="1"/>
    <xf numFmtId="0" fontId="5" fillId="0" borderId="50" xfId="0" applyFont="1" applyFill="1" applyBorder="1"/>
    <xf numFmtId="0" fontId="5" fillId="0" borderId="51" xfId="0" applyFont="1" applyFill="1" applyBorder="1"/>
    <xf numFmtId="0" fontId="5" fillId="0" borderId="52" xfId="0" applyFont="1" applyFill="1" applyBorder="1"/>
    <xf numFmtId="0" fontId="10" fillId="0" borderId="0" xfId="0" applyFont="1" applyFill="1" applyBorder="1"/>
    <xf numFmtId="0" fontId="0" fillId="0" borderId="0" xfId="0" applyFill="1" applyBorder="1"/>
    <xf numFmtId="3" fontId="7" fillId="0" borderId="7" xfId="0" applyNumberFormat="1" applyFont="1" applyFill="1" applyBorder="1"/>
    <xf numFmtId="0" fontId="5" fillId="0" borderId="25" xfId="0" applyFont="1" applyFill="1" applyBorder="1"/>
    <xf numFmtId="3" fontId="5" fillId="0" borderId="27" xfId="0" applyNumberFormat="1" applyFont="1" applyFill="1" applyBorder="1"/>
    <xf numFmtId="3" fontId="5" fillId="0" borderId="50" xfId="0" applyNumberFormat="1" applyFont="1" applyFill="1" applyBorder="1"/>
    <xf numFmtId="3" fontId="5" fillId="0" borderId="51" xfId="0" applyNumberFormat="1" applyFont="1" applyFill="1" applyBorder="1"/>
    <xf numFmtId="3" fontId="5" fillId="0" borderId="52" xfId="0" applyNumberFormat="1" applyFont="1" applyFill="1" applyBorder="1"/>
    <xf numFmtId="0" fontId="5" fillId="0" borderId="0" xfId="0" applyFont="1"/>
    <xf numFmtId="0" fontId="1" fillId="0" borderId="0" xfId="0" applyFont="1" applyFill="1" applyAlignment="1">
      <alignment horizontal="centerContinuous"/>
    </xf>
    <xf numFmtId="3" fontId="1" fillId="0" borderId="0" xfId="0" applyNumberFormat="1" applyFont="1" applyFill="1" applyAlignment="1">
      <alignment horizontal="centerContinuous"/>
    </xf>
    <xf numFmtId="0" fontId="0" fillId="0" borderId="0" xfId="0" applyFill="1"/>
    <xf numFmtId="0" fontId="11" fillId="0" borderId="30" xfId="0" applyFont="1" applyFill="1" applyBorder="1"/>
    <xf numFmtId="0" fontId="11" fillId="0" borderId="31" xfId="0" applyFont="1" applyFill="1" applyBorder="1"/>
    <xf numFmtId="0" fontId="0" fillId="0" borderId="55" xfId="0" applyFill="1" applyBorder="1"/>
    <xf numFmtId="0" fontId="11" fillId="0" borderId="56" xfId="0" applyFont="1" applyFill="1" applyBorder="1" applyAlignment="1">
      <alignment horizontal="right"/>
    </xf>
    <xf numFmtId="0" fontId="11" fillId="0" borderId="31" xfId="0" applyFont="1" applyFill="1" applyBorder="1" applyAlignment="1">
      <alignment horizontal="right"/>
    </xf>
    <xf numFmtId="0" fontId="11" fillId="0" borderId="32" xfId="0" applyFont="1" applyFill="1" applyBorder="1" applyAlignment="1">
      <alignment horizontal="center"/>
    </xf>
    <xf numFmtId="4" fontId="12" fillId="0" borderId="31" xfId="0" applyNumberFormat="1" applyFont="1" applyFill="1" applyBorder="1" applyAlignment="1">
      <alignment horizontal="right"/>
    </xf>
    <xf numFmtId="4" fontId="12" fillId="0" borderId="55" xfId="0" applyNumberFormat="1" applyFont="1" applyFill="1" applyBorder="1" applyAlignment="1">
      <alignment horizontal="right"/>
    </xf>
    <xf numFmtId="0" fontId="7" fillId="0" borderId="34" xfId="0" applyFont="1" applyFill="1" applyBorder="1"/>
    <xf numFmtId="0" fontId="7" fillId="0" borderId="20" xfId="0" applyFont="1" applyFill="1" applyBorder="1"/>
    <xf numFmtId="0" fontId="7" fillId="0" borderId="21" xfId="0" applyFont="1" applyFill="1" applyBorder="1"/>
    <xf numFmtId="166" fontId="7" fillId="0" borderId="57" xfId="0" applyNumberFormat="1" applyFont="1" applyFill="1" applyBorder="1" applyAlignment="1">
      <alignment horizontal="right"/>
    </xf>
    <xf numFmtId="3" fontId="7" fillId="0" borderId="58" xfId="0" applyNumberFormat="1" applyFont="1" applyFill="1" applyBorder="1" applyAlignment="1">
      <alignment horizontal="right"/>
    </xf>
    <xf numFmtId="4" fontId="7" fillId="0" borderId="20" xfId="0" applyNumberFormat="1" applyFont="1" applyFill="1" applyBorder="1" applyAlignment="1">
      <alignment horizontal="right"/>
    </xf>
    <xf numFmtId="3" fontId="7" fillId="0" borderId="21" xfId="0" applyNumberFormat="1" applyFont="1" applyFill="1" applyBorder="1" applyAlignment="1">
      <alignment horizontal="right"/>
    </xf>
    <xf numFmtId="0" fontId="0" fillId="0" borderId="36" xfId="0" applyFill="1" applyBorder="1"/>
    <xf numFmtId="0" fontId="5" fillId="0" borderId="37" xfId="0" applyFont="1" applyFill="1" applyBorder="1"/>
    <xf numFmtId="0" fontId="0" fillId="0" borderId="37" xfId="0" applyFill="1" applyBorder="1"/>
    <xf numFmtId="4" fontId="0" fillId="0" borderId="59" xfId="0" applyNumberFormat="1" applyFill="1" applyBorder="1"/>
    <xf numFmtId="4" fontId="0" fillId="0" borderId="36" xfId="0" applyNumberFormat="1" applyFill="1" applyBorder="1"/>
    <xf numFmtId="4" fontId="0" fillId="0" borderId="37" xfId="0" applyNumberFormat="1" applyFill="1" applyBorder="1"/>
    <xf numFmtId="3" fontId="10" fillId="0" borderId="0" xfId="0" applyNumberFormat="1" applyFont="1"/>
    <xf numFmtId="4" fontId="10" fillId="0" borderId="0" xfId="0" applyNumberFormat="1" applyFont="1"/>
    <xf numFmtId="4" fontId="0" fillId="0" borderId="0" xfId="0" applyNumberFormat="1"/>
    <xf numFmtId="0" fontId="9" fillId="0" borderId="0" xfId="1"/>
    <xf numFmtId="0" fontId="9" fillId="0" borderId="0" xfId="1" applyFill="1"/>
    <xf numFmtId="0" fontId="14" fillId="0" borderId="0" xfId="1" applyFont="1" applyFill="1" applyAlignment="1">
      <alignment horizontal="centerContinuous"/>
    </xf>
    <xf numFmtId="0" fontId="15" fillId="0" borderId="0" xfId="1" applyFont="1" applyFill="1" applyAlignment="1">
      <alignment horizontal="centerContinuous"/>
    </xf>
    <xf numFmtId="0" fontId="15" fillId="0" borderId="0" xfId="1" applyFont="1" applyFill="1" applyAlignment="1">
      <alignment horizontal="right"/>
    </xf>
    <xf numFmtId="0" fontId="3" fillId="0" borderId="44" xfId="1" applyFont="1" applyFill="1" applyBorder="1"/>
    <xf numFmtId="0" fontId="9" fillId="0" borderId="44" xfId="1" applyFill="1" applyBorder="1"/>
    <xf numFmtId="0" fontId="10" fillId="0" borderId="44" xfId="1" applyFont="1" applyFill="1" applyBorder="1" applyAlignment="1">
      <alignment horizontal="right"/>
    </xf>
    <xf numFmtId="0" fontId="9" fillId="0" borderId="44" xfId="1" applyFill="1" applyBorder="1" applyAlignment="1">
      <alignment horizontal="left"/>
    </xf>
    <xf numFmtId="0" fontId="9" fillId="0" borderId="45" xfId="1" applyFill="1" applyBorder="1"/>
    <xf numFmtId="0" fontId="3" fillId="0" borderId="48" xfId="1" applyFont="1" applyFill="1" applyBorder="1"/>
    <xf numFmtId="0" fontId="9" fillId="0" borderId="48" xfId="1" applyFill="1" applyBorder="1"/>
    <xf numFmtId="0" fontId="10" fillId="0" borderId="0" xfId="1" applyFont="1" applyFill="1"/>
    <xf numFmtId="0" fontId="9" fillId="0" borderId="0" xfId="1" applyFont="1" applyFill="1"/>
    <xf numFmtId="0" fontId="9" fillId="0" borderId="0" xfId="1" applyFill="1" applyAlignment="1">
      <alignment horizontal="right"/>
    </xf>
    <xf numFmtId="0" fontId="9" fillId="0" borderId="0" xfId="1" applyFill="1" applyAlignment="1"/>
    <xf numFmtId="49" fontId="4" fillId="0" borderId="57" xfId="1" applyNumberFormat="1" applyFont="1" applyFill="1" applyBorder="1"/>
    <xf numFmtId="0" fontId="4" fillId="0" borderId="15" xfId="1" applyFont="1" applyFill="1" applyBorder="1" applyAlignment="1">
      <alignment horizontal="center"/>
    </xf>
    <xf numFmtId="0" fontId="4" fillId="0" borderId="15" xfId="1" applyNumberFormat="1" applyFont="1" applyFill="1" applyBorder="1" applyAlignment="1">
      <alignment horizontal="center"/>
    </xf>
    <xf numFmtId="0" fontId="4" fillId="0" borderId="57" xfId="1" applyFont="1" applyFill="1" applyBorder="1" applyAlignment="1">
      <alignment horizontal="center"/>
    </xf>
    <xf numFmtId="0" fontId="5" fillId="0" borderId="53" xfId="1" applyFont="1" applyFill="1" applyBorder="1" applyAlignment="1">
      <alignment horizontal="center"/>
    </xf>
    <xf numFmtId="49" fontId="5" fillId="0" borderId="53" xfId="1" applyNumberFormat="1" applyFont="1" applyFill="1" applyBorder="1" applyAlignment="1">
      <alignment horizontal="left"/>
    </xf>
    <xf numFmtId="0" fontId="5" fillId="0" borderId="53" xfId="1" applyFont="1" applyFill="1" applyBorder="1"/>
    <xf numFmtId="0" fontId="9" fillId="0" borderId="53" xfId="1" applyFill="1" applyBorder="1" applyAlignment="1">
      <alignment horizontal="center"/>
    </xf>
    <xf numFmtId="0" fontId="9" fillId="0" borderId="53" xfId="1" applyNumberFormat="1" applyFill="1" applyBorder="1" applyAlignment="1">
      <alignment horizontal="right"/>
    </xf>
    <xf numFmtId="0" fontId="9" fillId="0" borderId="53" xfId="1" applyNumberFormat="1" applyFill="1" applyBorder="1"/>
    <xf numFmtId="0" fontId="9" fillId="0" borderId="0" xfId="1" applyNumberFormat="1"/>
    <xf numFmtId="0" fontId="16" fillId="0" borderId="0" xfId="1" applyFont="1"/>
    <xf numFmtId="0" fontId="7" fillId="0" borderId="53" xfId="1" applyFont="1" applyFill="1" applyBorder="1" applyAlignment="1">
      <alignment horizontal="center"/>
    </xf>
    <xf numFmtId="49" fontId="8" fillId="0" borderId="53" xfId="1" applyNumberFormat="1" applyFont="1" applyFill="1" applyBorder="1" applyAlignment="1">
      <alignment horizontal="left"/>
    </xf>
    <xf numFmtId="0" fontId="8" fillId="0" borderId="53" xfId="1" applyFont="1" applyFill="1" applyBorder="1" applyAlignment="1">
      <alignment wrapText="1"/>
    </xf>
    <xf numFmtId="49" fontId="17" fillId="0" borderId="53" xfId="1" applyNumberFormat="1" applyFont="1" applyFill="1" applyBorder="1" applyAlignment="1">
      <alignment horizontal="center" shrinkToFit="1"/>
    </xf>
    <xf numFmtId="4" fontId="17" fillId="0" borderId="53" xfId="1" applyNumberFormat="1" applyFont="1" applyFill="1" applyBorder="1" applyAlignment="1">
      <alignment horizontal="right"/>
    </xf>
    <xf numFmtId="4" fontId="17" fillId="0" borderId="53" xfId="1" applyNumberFormat="1" applyFont="1" applyFill="1" applyBorder="1"/>
    <xf numFmtId="0" fontId="10" fillId="0" borderId="53" xfId="1" applyFont="1" applyFill="1" applyBorder="1" applyAlignment="1">
      <alignment horizontal="center"/>
    </xf>
    <xf numFmtId="49" fontId="10" fillId="0" borderId="53" xfId="1" applyNumberFormat="1" applyFont="1" applyFill="1" applyBorder="1" applyAlignment="1">
      <alignment horizontal="left"/>
    </xf>
    <xf numFmtId="4" fontId="18" fillId="0" borderId="53" xfId="1" applyNumberFormat="1" applyFont="1" applyFill="1" applyBorder="1" applyAlignment="1">
      <alignment horizontal="right" wrapText="1"/>
    </xf>
    <xf numFmtId="0" fontId="18" fillId="0" borderId="53" xfId="1" applyFont="1" applyFill="1" applyBorder="1" applyAlignment="1">
      <alignment horizontal="left" wrapText="1"/>
    </xf>
    <xf numFmtId="0" fontId="18" fillId="0" borderId="53" xfId="0" applyFont="1" applyFill="1" applyBorder="1" applyAlignment="1">
      <alignment horizontal="right"/>
    </xf>
    <xf numFmtId="0" fontId="19" fillId="0" borderId="0" xfId="1" applyFont="1"/>
    <xf numFmtId="0" fontId="9" fillId="0" borderId="60" xfId="1" applyFill="1" applyBorder="1" applyAlignment="1">
      <alignment horizontal="center"/>
    </xf>
    <xf numFmtId="49" fontId="3" fillId="0" borderId="60" xfId="1" applyNumberFormat="1" applyFont="1" applyFill="1" applyBorder="1" applyAlignment="1">
      <alignment horizontal="left"/>
    </xf>
    <xf numFmtId="0" fontId="3" fillId="0" borderId="60" xfId="1" applyFont="1" applyFill="1" applyBorder="1"/>
    <xf numFmtId="4" fontId="9" fillId="0" borderId="60" xfId="1" applyNumberFormat="1" applyFill="1" applyBorder="1" applyAlignment="1">
      <alignment horizontal="right"/>
    </xf>
    <xf numFmtId="4" fontId="5" fillId="0" borderId="60" xfId="1" applyNumberFormat="1" applyFont="1" applyFill="1" applyBorder="1"/>
    <xf numFmtId="3" fontId="9" fillId="0" borderId="0" xfId="1" applyNumberFormat="1"/>
    <xf numFmtId="0" fontId="9" fillId="0" borderId="0" xfId="1" applyBorder="1"/>
    <xf numFmtId="0" fontId="20" fillId="0" borderId="0" xfId="1" applyFont="1" applyAlignment="1"/>
    <xf numFmtId="0" fontId="9" fillId="0" borderId="0" xfId="1" applyAlignment="1">
      <alignment horizontal="right"/>
    </xf>
    <xf numFmtId="0" fontId="21" fillId="0" borderId="0" xfId="1" applyFont="1" applyBorder="1"/>
    <xf numFmtId="3" fontId="21" fillId="0" borderId="0" xfId="1" applyNumberFormat="1" applyFont="1" applyBorder="1" applyAlignment="1">
      <alignment horizontal="right"/>
    </xf>
    <xf numFmtId="4" fontId="21" fillId="0" borderId="0" xfId="1" applyNumberFormat="1" applyFont="1" applyBorder="1"/>
    <xf numFmtId="0" fontId="20" fillId="0" borderId="0" xfId="1" applyFont="1" applyBorder="1" applyAlignment="1"/>
    <xf numFmtId="0" fontId="9" fillId="0" borderId="0" xfId="1" applyBorder="1" applyAlignment="1">
      <alignment horizontal="right"/>
    </xf>
    <xf numFmtId="49" fontId="10" fillId="0" borderId="5" xfId="0" applyNumberFormat="1" applyFont="1" applyFill="1" applyBorder="1"/>
    <xf numFmtId="3" fontId="7" fillId="0" borderId="6" xfId="0" applyNumberFormat="1" applyFont="1" applyFill="1" applyBorder="1"/>
    <xf numFmtId="3" fontId="7" fillId="0" borderId="53" xfId="0" applyNumberFormat="1" applyFont="1" applyFill="1" applyBorder="1"/>
    <xf numFmtId="3" fontId="7" fillId="0" borderId="54" xfId="0" applyNumberFormat="1" applyFont="1" applyFill="1" applyBorder="1"/>
    <xf numFmtId="0" fontId="0" fillId="0" borderId="0" xfId="0" applyAlignment="1">
      <alignment horizontal="left" wrapText="1"/>
    </xf>
    <xf numFmtId="0" fontId="4" fillId="0" borderId="14" xfId="0" applyFont="1" applyBorder="1" applyAlignment="1">
      <alignment horizontal="left"/>
    </xf>
    <xf numFmtId="0" fontId="4" fillId="0" borderId="15" xfId="0" applyFont="1" applyBorder="1" applyAlignment="1">
      <alignment horizontal="left"/>
    </xf>
    <xf numFmtId="0" fontId="5" fillId="0" borderId="19" xfId="0" applyFont="1" applyBorder="1" applyAlignment="1">
      <alignment horizontal="left"/>
    </xf>
    <xf numFmtId="0" fontId="5" fillId="0" borderId="20" xfId="0" applyFont="1" applyBorder="1" applyAlignment="1">
      <alignment horizontal="left"/>
    </xf>
    <xf numFmtId="0" fontId="5" fillId="0" borderId="21" xfId="0" applyFont="1" applyBorder="1" applyAlignment="1">
      <alignment horizontal="left"/>
    </xf>
    <xf numFmtId="0" fontId="8" fillId="0" borderId="0" xfId="0" applyFont="1" applyAlignment="1">
      <alignment horizontal="left" vertical="top" wrapText="1"/>
    </xf>
    <xf numFmtId="0" fontId="9" fillId="0" borderId="42" xfId="1" applyFont="1" applyBorder="1" applyAlignment="1">
      <alignment horizontal="center"/>
    </xf>
    <xf numFmtId="0" fontId="9" fillId="0" borderId="43" xfId="1" applyFont="1" applyBorder="1" applyAlignment="1">
      <alignment horizontal="center"/>
    </xf>
    <xf numFmtId="0" fontId="9" fillId="0" borderId="46" xfId="1" applyFont="1" applyBorder="1" applyAlignment="1">
      <alignment horizontal="center"/>
    </xf>
    <xf numFmtId="0" fontId="9" fillId="0" borderId="47" xfId="1" applyFont="1" applyBorder="1" applyAlignment="1">
      <alignment horizontal="center"/>
    </xf>
    <xf numFmtId="0" fontId="9" fillId="0" borderId="48" xfId="1" applyFont="1" applyBorder="1" applyAlignment="1">
      <alignment horizontal="left"/>
    </xf>
    <xf numFmtId="0" fontId="9" fillId="0" borderId="49" xfId="1" applyFont="1" applyBorder="1" applyAlignment="1">
      <alignment horizontal="left"/>
    </xf>
    <xf numFmtId="3" fontId="5" fillId="0" borderId="37" xfId="0" applyNumberFormat="1" applyFont="1" applyFill="1" applyBorder="1" applyAlignment="1">
      <alignment horizontal="right"/>
    </xf>
    <xf numFmtId="3" fontId="5" fillId="0" borderId="59" xfId="0" applyNumberFormat="1" applyFont="1" applyFill="1" applyBorder="1" applyAlignment="1">
      <alignment horizontal="right"/>
    </xf>
    <xf numFmtId="0" fontId="18" fillId="0" borderId="13" xfId="1" applyFont="1" applyFill="1" applyBorder="1" applyAlignment="1">
      <alignment horizontal="left" wrapText="1"/>
    </xf>
    <xf numFmtId="0" fontId="0" fillId="0" borderId="0" xfId="0" applyFill="1" applyAlignment="1">
      <alignment horizontal="left" wrapText="1"/>
    </xf>
    <xf numFmtId="0" fontId="13" fillId="0" borderId="0" xfId="1" applyFont="1" applyAlignment="1">
      <alignment horizontal="center"/>
    </xf>
    <xf numFmtId="0" fontId="9" fillId="0" borderId="42" xfId="1" applyFont="1" applyFill="1" applyBorder="1" applyAlignment="1">
      <alignment horizontal="center"/>
    </xf>
    <xf numFmtId="0" fontId="9" fillId="0" borderId="43" xfId="1" applyFont="1" applyFill="1" applyBorder="1" applyAlignment="1">
      <alignment horizontal="center"/>
    </xf>
    <xf numFmtId="49" fontId="9" fillId="0" borderId="46" xfId="1" applyNumberFormat="1" applyFont="1" applyFill="1" applyBorder="1" applyAlignment="1">
      <alignment horizontal="center"/>
    </xf>
    <xf numFmtId="0" fontId="9" fillId="0" borderId="47" xfId="1" applyFont="1" applyFill="1" applyBorder="1" applyAlignment="1">
      <alignment horizontal="center"/>
    </xf>
    <xf numFmtId="0" fontId="9" fillId="0" borderId="48" xfId="1" applyFill="1" applyBorder="1" applyAlignment="1">
      <alignment horizontal="center" shrinkToFit="1"/>
    </xf>
    <xf numFmtId="0" fontId="9" fillId="0" borderId="49" xfId="1" applyFill="1" applyBorder="1" applyAlignment="1">
      <alignment horizontal="center" shrinkToFit="1"/>
    </xf>
    <xf numFmtId="4" fontId="17" fillId="3" borderId="53" xfId="1" applyNumberFormat="1" applyFont="1" applyFill="1" applyBorder="1" applyAlignment="1" applyProtection="1">
      <alignment horizontal="right"/>
      <protection locked="0"/>
    </xf>
    <xf numFmtId="0" fontId="9" fillId="4" borderId="0" xfId="1" applyFill="1" applyProtection="1">
      <protection locked="0"/>
    </xf>
    <xf numFmtId="0" fontId="9" fillId="4" borderId="0" xfId="1" applyFill="1"/>
    <xf numFmtId="3" fontId="7" fillId="5" borderId="33" xfId="0" applyNumberFormat="1" applyFont="1" applyFill="1" applyBorder="1" applyAlignment="1" applyProtection="1">
      <alignment horizontal="right"/>
      <protection locked="0"/>
    </xf>
    <xf numFmtId="0" fontId="0" fillId="5" borderId="11" xfId="0" applyFill="1" applyBorder="1" applyProtection="1">
      <protection locked="0"/>
    </xf>
    <xf numFmtId="0" fontId="0" fillId="5" borderId="10" xfId="0" applyFill="1" applyBorder="1" applyProtection="1">
      <protection locked="0"/>
    </xf>
    <xf numFmtId="0" fontId="0" fillId="5" borderId="13" xfId="0" applyFill="1" applyBorder="1" applyProtection="1">
      <protection locked="0"/>
    </xf>
    <xf numFmtId="0" fontId="0" fillId="5" borderId="0" xfId="0" applyFill="1" applyBorder="1" applyProtection="1">
      <protection locked="0"/>
    </xf>
  </cellXfs>
  <cellStyles count="2">
    <cellStyle name="normální" xfId="0" builtinId="0"/>
    <cellStyle name="normální_POL.XLS"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List21"/>
  <dimension ref="A1:BE55"/>
  <sheetViews>
    <sheetView tabSelected="1" workbookViewId="0">
      <selection activeCell="I28" sqref="I28"/>
    </sheetView>
  </sheetViews>
  <sheetFormatPr defaultRowHeight="12.75"/>
  <cols>
    <col min="1" max="1" width="2" customWidth="1"/>
    <col min="2" max="2" width="15" customWidth="1"/>
    <col min="3" max="3" width="15.85546875" customWidth="1"/>
    <col min="4" max="4" width="14.5703125" customWidth="1"/>
    <col min="5" max="5" width="13.5703125" customWidth="1"/>
    <col min="6" max="6" width="16.5703125" customWidth="1"/>
    <col min="7" max="7" width="15.28515625" customWidth="1"/>
  </cols>
  <sheetData>
    <row r="1" spans="1:57" ht="21.75" customHeight="1">
      <c r="A1" s="1" t="s">
        <v>0</v>
      </c>
      <c r="B1" s="2"/>
      <c r="C1" s="2"/>
      <c r="D1" s="2"/>
      <c r="E1" s="2"/>
      <c r="F1" s="2"/>
      <c r="G1" s="2"/>
    </row>
    <row r="2" spans="1:57" ht="15" customHeight="1" thickBot="1"/>
    <row r="3" spans="1:57" ht="12.95" customHeight="1">
      <c r="A3" s="3" t="s">
        <v>1</v>
      </c>
      <c r="B3" s="4"/>
      <c r="C3" s="5" t="s">
        <v>2</v>
      </c>
      <c r="D3" s="5"/>
      <c r="E3" s="5"/>
      <c r="F3" s="5" t="s">
        <v>3</v>
      </c>
      <c r="G3" s="6"/>
    </row>
    <row r="4" spans="1:57" ht="12.95" customHeight="1">
      <c r="A4" s="7"/>
      <c r="B4" s="8"/>
      <c r="C4" s="9" t="s">
        <v>71</v>
      </c>
      <c r="D4" s="10"/>
      <c r="E4" s="10"/>
      <c r="F4" s="11"/>
      <c r="G4" s="12"/>
    </row>
    <row r="5" spans="1:57" ht="12.95" customHeight="1">
      <c r="A5" s="13" t="s">
        <v>5</v>
      </c>
      <c r="B5" s="14"/>
      <c r="C5" s="15" t="s">
        <v>6</v>
      </c>
      <c r="D5" s="15"/>
      <c r="E5" s="15"/>
      <c r="F5" s="16" t="s">
        <v>7</v>
      </c>
      <c r="G5" s="17"/>
    </row>
    <row r="6" spans="1:57" ht="12.95" customHeight="1">
      <c r="A6" s="7"/>
      <c r="B6" s="8"/>
      <c r="C6" s="9" t="s">
        <v>70</v>
      </c>
      <c r="D6" s="10"/>
      <c r="E6" s="10"/>
      <c r="F6" s="18"/>
      <c r="G6" s="12"/>
    </row>
    <row r="7" spans="1:57">
      <c r="A7" s="13" t="s">
        <v>8</v>
      </c>
      <c r="B7" s="15"/>
      <c r="C7" s="181"/>
      <c r="D7" s="182"/>
      <c r="E7" s="19" t="s">
        <v>9</v>
      </c>
      <c r="F7" s="20"/>
      <c r="G7" s="21">
        <v>555</v>
      </c>
      <c r="H7" s="22"/>
      <c r="I7" s="22"/>
    </row>
    <row r="8" spans="1:57">
      <c r="A8" s="13" t="s">
        <v>10</v>
      </c>
      <c r="B8" s="15"/>
      <c r="C8" s="181" t="s">
        <v>166</v>
      </c>
      <c r="D8" s="182"/>
      <c r="E8" s="16" t="s">
        <v>11</v>
      </c>
      <c r="F8" s="15"/>
      <c r="G8" s="23">
        <f>IF(PocetMJ=0,,ROUND((F30+F32)/PocetMJ,1))</f>
        <v>0</v>
      </c>
    </row>
    <row r="9" spans="1:57">
      <c r="A9" s="24" t="s">
        <v>12</v>
      </c>
      <c r="B9" s="25"/>
      <c r="C9" s="25"/>
      <c r="D9" s="25"/>
      <c r="E9" s="26" t="s">
        <v>13</v>
      </c>
      <c r="F9" s="25"/>
      <c r="G9" s="27"/>
    </row>
    <row r="10" spans="1:57">
      <c r="A10" s="28" t="s">
        <v>14</v>
      </c>
      <c r="B10" s="11"/>
      <c r="C10" s="11"/>
      <c r="D10" s="11"/>
      <c r="E10" s="29" t="s">
        <v>15</v>
      </c>
      <c r="F10" s="11"/>
      <c r="G10" s="12"/>
      <c r="BA10" s="30"/>
      <c r="BB10" s="30"/>
      <c r="BC10" s="30"/>
      <c r="BD10" s="30"/>
      <c r="BE10" s="30"/>
    </row>
    <row r="11" spans="1:57">
      <c r="A11" s="28"/>
      <c r="B11" s="11"/>
      <c r="C11" s="11"/>
      <c r="D11" s="11"/>
      <c r="E11" s="183"/>
      <c r="F11" s="184"/>
      <c r="G11" s="185"/>
    </row>
    <row r="12" spans="1:57" ht="28.5" customHeight="1" thickBot="1">
      <c r="A12" s="31" t="s">
        <v>16</v>
      </c>
      <c r="B12" s="32"/>
      <c r="C12" s="32"/>
      <c r="D12" s="32"/>
      <c r="E12" s="33"/>
      <c r="F12" s="33"/>
      <c r="G12" s="34"/>
    </row>
    <row r="13" spans="1:57" ht="17.25" customHeight="1" thickBot="1">
      <c r="A13" s="35" t="s">
        <v>17</v>
      </c>
      <c r="B13" s="36"/>
      <c r="C13" s="37"/>
      <c r="D13" s="38" t="s">
        <v>18</v>
      </c>
      <c r="E13" s="39"/>
      <c r="F13" s="39"/>
      <c r="G13" s="37"/>
    </row>
    <row r="14" spans="1:57" ht="15.95" customHeight="1">
      <c r="A14" s="40"/>
      <c r="B14" s="41" t="s">
        <v>19</v>
      </c>
      <c r="C14" s="42">
        <f>Dodavka</f>
        <v>0</v>
      </c>
      <c r="D14" s="43" t="str">
        <f>Rekapitulace!A21</f>
        <v>Dočasné dopravní značení</v>
      </c>
      <c r="E14" s="44"/>
      <c r="F14" s="45"/>
      <c r="G14" s="42">
        <f>Rekapitulace!I21</f>
        <v>0</v>
      </c>
    </row>
    <row r="15" spans="1:57" ht="15.95" customHeight="1">
      <c r="A15" s="40" t="s">
        <v>20</v>
      </c>
      <c r="B15" s="41" t="s">
        <v>21</v>
      </c>
      <c r="C15" s="42">
        <f>Mont</f>
        <v>0</v>
      </c>
      <c r="D15" s="24" t="str">
        <f>Rekapitulace!A22</f>
        <v>Geodetické zaměření skutečného provedení, včetně g</v>
      </c>
      <c r="E15" s="46"/>
      <c r="F15" s="47"/>
      <c r="G15" s="42">
        <f>Rekapitulace!I22</f>
        <v>0</v>
      </c>
    </row>
    <row r="16" spans="1:57" ht="15.95" customHeight="1">
      <c r="A16" s="40" t="s">
        <v>22</v>
      </c>
      <c r="B16" s="41" t="s">
        <v>23</v>
      </c>
      <c r="C16" s="42">
        <f>HSV</f>
        <v>0</v>
      </c>
      <c r="D16" s="24" t="str">
        <f>Rekapitulace!A23</f>
        <v>ZUK, DDZ - chodník , vyřízení včetně správních pop</v>
      </c>
      <c r="E16" s="46"/>
      <c r="F16" s="47"/>
      <c r="G16" s="42">
        <f>Rekapitulace!I23</f>
        <v>0</v>
      </c>
    </row>
    <row r="17" spans="1:7" ht="15.95" customHeight="1">
      <c r="A17" s="48" t="s">
        <v>24</v>
      </c>
      <c r="B17" s="41" t="s">
        <v>25</v>
      </c>
      <c r="C17" s="42">
        <f>PSV</f>
        <v>0</v>
      </c>
      <c r="D17" s="24"/>
      <c r="E17" s="46"/>
      <c r="F17" s="47"/>
      <c r="G17" s="42"/>
    </row>
    <row r="18" spans="1:7" ht="15.95" customHeight="1">
      <c r="A18" s="49" t="s">
        <v>26</v>
      </c>
      <c r="B18" s="41"/>
      <c r="C18" s="42">
        <f>SUM(C14:C17)</f>
        <v>0</v>
      </c>
      <c r="D18" s="50"/>
      <c r="E18" s="46"/>
      <c r="F18" s="47"/>
      <c r="G18" s="42"/>
    </row>
    <row r="19" spans="1:7" ht="15.95" customHeight="1">
      <c r="A19" s="49"/>
      <c r="B19" s="41"/>
      <c r="C19" s="42"/>
      <c r="D19" s="24"/>
      <c r="E19" s="46"/>
      <c r="F19" s="47"/>
      <c r="G19" s="42"/>
    </row>
    <row r="20" spans="1:7" ht="15.95" customHeight="1">
      <c r="A20" s="49" t="s">
        <v>27</v>
      </c>
      <c r="B20" s="41"/>
      <c r="C20" s="42">
        <f>HZS</f>
        <v>0</v>
      </c>
      <c r="D20" s="24"/>
      <c r="E20" s="46"/>
      <c r="F20" s="47"/>
      <c r="G20" s="42"/>
    </row>
    <row r="21" spans="1:7" ht="15.95" customHeight="1">
      <c r="A21" s="28" t="s">
        <v>28</v>
      </c>
      <c r="B21" s="11"/>
      <c r="C21" s="42">
        <f>C18+C20</f>
        <v>0</v>
      </c>
      <c r="D21" s="24" t="s">
        <v>29</v>
      </c>
      <c r="E21" s="46"/>
      <c r="F21" s="47"/>
      <c r="G21" s="42">
        <f>G22-SUM(G14:G20)</f>
        <v>0</v>
      </c>
    </row>
    <row r="22" spans="1:7" ht="15.95" customHeight="1" thickBot="1">
      <c r="A22" s="24" t="s">
        <v>30</v>
      </c>
      <c r="B22" s="25"/>
      <c r="C22" s="51">
        <f>C21+G22</f>
        <v>0</v>
      </c>
      <c r="D22" s="52" t="s">
        <v>31</v>
      </c>
      <c r="E22" s="53"/>
      <c r="F22" s="54"/>
      <c r="G22" s="42">
        <f>VRN</f>
        <v>0</v>
      </c>
    </row>
    <row r="23" spans="1:7">
      <c r="A23" s="3" t="s">
        <v>32</v>
      </c>
      <c r="B23" s="5"/>
      <c r="C23" s="55" t="s">
        <v>33</v>
      </c>
      <c r="D23" s="5"/>
      <c r="E23" s="55" t="s">
        <v>34</v>
      </c>
      <c r="F23" s="5"/>
      <c r="G23" s="6"/>
    </row>
    <row r="24" spans="1:7">
      <c r="A24" s="13"/>
      <c r="B24" s="15"/>
      <c r="C24" s="208" t="s">
        <v>35</v>
      </c>
      <c r="D24" s="209"/>
      <c r="E24" s="16" t="s">
        <v>35</v>
      </c>
      <c r="F24" s="15"/>
      <c r="G24" s="17"/>
    </row>
    <row r="25" spans="1:7">
      <c r="A25" s="28" t="s">
        <v>36</v>
      </c>
      <c r="B25" s="56"/>
      <c r="C25" s="210" t="s">
        <v>36</v>
      </c>
      <c r="D25" s="211"/>
      <c r="E25" s="29" t="s">
        <v>36</v>
      </c>
      <c r="F25" s="11"/>
      <c r="G25" s="12"/>
    </row>
    <row r="26" spans="1:7">
      <c r="A26" s="28"/>
      <c r="B26" s="57"/>
      <c r="C26" s="210" t="s">
        <v>37</v>
      </c>
      <c r="D26" s="211"/>
      <c r="E26" s="29" t="s">
        <v>38</v>
      </c>
      <c r="F26" s="11"/>
      <c r="G26" s="12"/>
    </row>
    <row r="27" spans="1:7">
      <c r="A27" s="28"/>
      <c r="B27" s="11"/>
      <c r="C27" s="210"/>
      <c r="D27" s="211"/>
      <c r="E27" s="29"/>
      <c r="F27" s="11"/>
      <c r="G27" s="12"/>
    </row>
    <row r="28" spans="1:7" ht="97.5" customHeight="1">
      <c r="A28" s="28"/>
      <c r="B28" s="11"/>
      <c r="C28" s="210"/>
      <c r="D28" s="211"/>
      <c r="E28" s="29"/>
      <c r="F28" s="11"/>
      <c r="G28" s="12"/>
    </row>
    <row r="29" spans="1:7">
      <c r="A29" s="13" t="s">
        <v>39</v>
      </c>
      <c r="B29" s="15"/>
      <c r="C29" s="58">
        <v>0</v>
      </c>
      <c r="D29" s="15" t="s">
        <v>40</v>
      </c>
      <c r="E29" s="16"/>
      <c r="F29" s="59">
        <v>0</v>
      </c>
      <c r="G29" s="17"/>
    </row>
    <row r="30" spans="1:7">
      <c r="A30" s="13" t="s">
        <v>39</v>
      </c>
      <c r="B30" s="15"/>
      <c r="C30" s="58">
        <v>15</v>
      </c>
      <c r="D30" s="15" t="s">
        <v>40</v>
      </c>
      <c r="E30" s="16"/>
      <c r="F30" s="59">
        <v>0</v>
      </c>
      <c r="G30" s="17"/>
    </row>
    <row r="31" spans="1:7">
      <c r="A31" s="13" t="s">
        <v>41</v>
      </c>
      <c r="B31" s="15"/>
      <c r="C31" s="58">
        <v>15</v>
      </c>
      <c r="D31" s="15" t="s">
        <v>40</v>
      </c>
      <c r="E31" s="16"/>
      <c r="F31" s="60">
        <f>ROUND(PRODUCT(F30,C31/100),0)</f>
        <v>0</v>
      </c>
      <c r="G31" s="27"/>
    </row>
    <row r="32" spans="1:7">
      <c r="A32" s="13" t="s">
        <v>39</v>
      </c>
      <c r="B32" s="15"/>
      <c r="C32" s="58">
        <v>21</v>
      </c>
      <c r="D32" s="15" t="s">
        <v>40</v>
      </c>
      <c r="E32" s="16"/>
      <c r="F32" s="59">
        <f>C22</f>
        <v>0</v>
      </c>
      <c r="G32" s="17"/>
    </row>
    <row r="33" spans="1:8">
      <c r="A33" s="13" t="s">
        <v>41</v>
      </c>
      <c r="B33" s="15"/>
      <c r="C33" s="58">
        <v>21</v>
      </c>
      <c r="D33" s="15" t="s">
        <v>40</v>
      </c>
      <c r="E33" s="16"/>
      <c r="F33" s="60">
        <f>ROUND(PRODUCT(F32,C33/100),0)</f>
        <v>0</v>
      </c>
      <c r="G33" s="27"/>
    </row>
    <row r="34" spans="1:8" s="66" customFormat="1" ht="19.5" customHeight="1" thickBot="1">
      <c r="A34" s="61" t="s">
        <v>42</v>
      </c>
      <c r="B34" s="62"/>
      <c r="C34" s="62"/>
      <c r="D34" s="62"/>
      <c r="E34" s="63"/>
      <c r="F34" s="64">
        <f>ROUND(SUM(F30:F33),0)</f>
        <v>0</v>
      </c>
      <c r="G34" s="65"/>
    </row>
    <row r="36" spans="1:8">
      <c r="A36" s="67" t="s">
        <v>43</v>
      </c>
      <c r="B36" s="67"/>
      <c r="C36" s="67"/>
      <c r="D36" s="67"/>
      <c r="E36" s="67"/>
      <c r="F36" s="67"/>
      <c r="G36" s="67"/>
      <c r="H36" t="s">
        <v>4</v>
      </c>
    </row>
    <row r="37" spans="1:8" ht="14.25" customHeight="1">
      <c r="A37" s="67"/>
      <c r="B37" s="186" t="s">
        <v>167</v>
      </c>
      <c r="C37" s="186"/>
      <c r="D37" s="186"/>
      <c r="E37" s="186"/>
      <c r="F37" s="186"/>
      <c r="G37" s="186"/>
      <c r="H37" t="s">
        <v>4</v>
      </c>
    </row>
    <row r="38" spans="1:8" ht="12.75" customHeight="1">
      <c r="A38" s="68"/>
      <c r="B38" s="186"/>
      <c r="C38" s="186"/>
      <c r="D38" s="186"/>
      <c r="E38" s="186"/>
      <c r="F38" s="186"/>
      <c r="G38" s="186"/>
      <c r="H38" t="s">
        <v>4</v>
      </c>
    </row>
    <row r="39" spans="1:8">
      <c r="A39" s="68"/>
      <c r="B39" s="186"/>
      <c r="C39" s="186"/>
      <c r="D39" s="186"/>
      <c r="E39" s="186"/>
      <c r="F39" s="186"/>
      <c r="G39" s="186"/>
      <c r="H39" t="s">
        <v>4</v>
      </c>
    </row>
    <row r="40" spans="1:8">
      <c r="A40" s="68"/>
      <c r="B40" s="186"/>
      <c r="C40" s="186"/>
      <c r="D40" s="186"/>
      <c r="E40" s="186"/>
      <c r="F40" s="186"/>
      <c r="G40" s="186"/>
      <c r="H40" t="s">
        <v>4</v>
      </c>
    </row>
    <row r="41" spans="1:8">
      <c r="A41" s="68"/>
      <c r="B41" s="186"/>
      <c r="C41" s="186"/>
      <c r="D41" s="186"/>
      <c r="E41" s="186"/>
      <c r="F41" s="186"/>
      <c r="G41" s="186"/>
      <c r="H41" t="s">
        <v>4</v>
      </c>
    </row>
    <row r="42" spans="1:8">
      <c r="A42" s="68"/>
      <c r="B42" s="186"/>
      <c r="C42" s="186"/>
      <c r="D42" s="186"/>
      <c r="E42" s="186"/>
      <c r="F42" s="186"/>
      <c r="G42" s="186"/>
      <c r="H42" t="s">
        <v>4</v>
      </c>
    </row>
    <row r="43" spans="1:8">
      <c r="A43" s="68"/>
      <c r="B43" s="186"/>
      <c r="C43" s="186"/>
      <c r="D43" s="186"/>
      <c r="E43" s="186"/>
      <c r="F43" s="186"/>
      <c r="G43" s="186"/>
      <c r="H43" t="s">
        <v>4</v>
      </c>
    </row>
    <row r="44" spans="1:8">
      <c r="A44" s="68"/>
      <c r="B44" s="186"/>
      <c r="C44" s="186"/>
      <c r="D44" s="186"/>
      <c r="E44" s="186"/>
      <c r="F44" s="186"/>
      <c r="G44" s="186"/>
      <c r="H44" t="s">
        <v>4</v>
      </c>
    </row>
    <row r="45" spans="1:8" ht="3" customHeight="1">
      <c r="A45" s="68"/>
      <c r="B45" s="186"/>
      <c r="C45" s="186"/>
      <c r="D45" s="186"/>
      <c r="E45" s="186"/>
      <c r="F45" s="186"/>
      <c r="G45" s="186"/>
      <c r="H45" t="s">
        <v>4</v>
      </c>
    </row>
    <row r="46" spans="1:8">
      <c r="B46" s="180"/>
      <c r="C46" s="180"/>
      <c r="D46" s="180"/>
      <c r="E46" s="180"/>
      <c r="F46" s="180"/>
      <c r="G46" s="180"/>
    </row>
    <row r="47" spans="1:8">
      <c r="B47" s="180"/>
      <c r="C47" s="180"/>
      <c r="D47" s="180"/>
      <c r="E47" s="180"/>
      <c r="F47" s="180"/>
      <c r="G47" s="180"/>
    </row>
    <row r="48" spans="1:8">
      <c r="B48" s="180"/>
      <c r="C48" s="180"/>
      <c r="D48" s="180"/>
      <c r="E48" s="180"/>
      <c r="F48" s="180"/>
      <c r="G48" s="180"/>
    </row>
    <row r="49" spans="2:7">
      <c r="B49" s="180"/>
      <c r="C49" s="180"/>
      <c r="D49" s="180"/>
      <c r="E49" s="180"/>
      <c r="F49" s="180"/>
      <c r="G49" s="180"/>
    </row>
    <row r="50" spans="2:7">
      <c r="B50" s="180"/>
      <c r="C50" s="180"/>
      <c r="D50" s="180"/>
      <c r="E50" s="180"/>
      <c r="F50" s="180"/>
      <c r="G50" s="180"/>
    </row>
    <row r="51" spans="2:7">
      <c r="B51" s="180"/>
      <c r="C51" s="180"/>
      <c r="D51" s="180"/>
      <c r="E51" s="180"/>
      <c r="F51" s="180"/>
      <c r="G51" s="180"/>
    </row>
    <row r="52" spans="2:7">
      <c r="B52" s="180"/>
      <c r="C52" s="180"/>
      <c r="D52" s="180"/>
      <c r="E52" s="180"/>
      <c r="F52" s="180"/>
      <c r="G52" s="180"/>
    </row>
    <row r="53" spans="2:7">
      <c r="B53" s="180"/>
      <c r="C53" s="180"/>
      <c r="D53" s="180"/>
      <c r="E53" s="180"/>
      <c r="F53" s="180"/>
      <c r="G53" s="180"/>
    </row>
    <row r="54" spans="2:7">
      <c r="B54" s="180"/>
      <c r="C54" s="180"/>
      <c r="D54" s="180"/>
      <c r="E54" s="180"/>
      <c r="F54" s="180"/>
      <c r="G54" s="180"/>
    </row>
    <row r="55" spans="2:7">
      <c r="B55" s="180"/>
      <c r="C55" s="180"/>
      <c r="D55" s="180"/>
      <c r="E55" s="180"/>
      <c r="F55" s="180"/>
      <c r="G55" s="180"/>
    </row>
  </sheetData>
  <sheetProtection password="8879" sheet="1" objects="1" scenarios="1"/>
  <mergeCells count="14">
    <mergeCell ref="B54:G54"/>
    <mergeCell ref="B55:G55"/>
    <mergeCell ref="B48:G48"/>
    <mergeCell ref="B49:G49"/>
    <mergeCell ref="B50:G50"/>
    <mergeCell ref="B51:G51"/>
    <mergeCell ref="B52:G52"/>
    <mergeCell ref="B53:G53"/>
    <mergeCell ref="B47:G47"/>
    <mergeCell ref="C7:D7"/>
    <mergeCell ref="C8:D8"/>
    <mergeCell ref="E11:G11"/>
    <mergeCell ref="B37:G45"/>
    <mergeCell ref="B46:G46"/>
  </mergeCells>
  <pageMargins left="0.59055118110236227" right="0.39370078740157483" top="0.98425196850393704" bottom="0.98425196850393704" header="0.51181102362204722" footer="0.51181102362204722"/>
  <pageSetup paperSize="9" orientation="portrait" horizontalDpi="300" verticalDpi="300" r:id="rId1"/>
  <headerFooter alignWithMargins="0">
    <oddFooter>Strana &amp;P</oddFooter>
  </headerFooter>
  <ignoredErrors>
    <ignoredError sqref="F32" formula="1"/>
  </ignoredErrors>
</worksheet>
</file>

<file path=xl/worksheets/sheet2.xml><?xml version="1.0" encoding="utf-8"?>
<worksheet xmlns="http://schemas.openxmlformats.org/spreadsheetml/2006/main" xmlns:r="http://schemas.openxmlformats.org/officeDocument/2006/relationships">
  <sheetPr codeName="List31"/>
  <dimension ref="A1:BE75"/>
  <sheetViews>
    <sheetView workbookViewId="0">
      <selection activeCell="F28" sqref="F28"/>
    </sheetView>
  </sheetViews>
  <sheetFormatPr defaultRowHeight="12.75"/>
  <cols>
    <col min="1" max="1" width="5.85546875" customWidth="1"/>
    <col min="2" max="2" width="6.140625" customWidth="1"/>
    <col min="3" max="3" width="11.42578125" customWidth="1"/>
    <col min="4" max="4" width="15.85546875" customWidth="1"/>
    <col min="5" max="5" width="11.28515625" customWidth="1"/>
    <col min="6" max="6" width="10.85546875" customWidth="1"/>
    <col min="7" max="7" width="11" customWidth="1"/>
    <col min="8" max="8" width="11.140625" customWidth="1"/>
    <col min="9" max="9" width="10.7109375" customWidth="1"/>
  </cols>
  <sheetData>
    <row r="1" spans="1:9" ht="13.5" thickTop="1">
      <c r="A1" s="187" t="s">
        <v>5</v>
      </c>
      <c r="B1" s="188"/>
      <c r="C1" s="69" t="str">
        <f>CONCATENATE(cislostavby," ",nazevstavby)</f>
        <v xml:space="preserve"> ÚDRŽBA CESTY - KRAVÍ HORA</v>
      </c>
      <c r="D1" s="70"/>
      <c r="E1" s="71"/>
      <c r="F1" s="70"/>
      <c r="G1" s="72"/>
      <c r="H1" s="73"/>
      <c r="I1" s="74"/>
    </row>
    <row r="2" spans="1:9" ht="13.5" thickBot="1">
      <c r="A2" s="189" t="s">
        <v>1</v>
      </c>
      <c r="B2" s="190"/>
      <c r="C2" s="75" t="str">
        <f>CONCATENATE(cisloobjektu," ",nazevobjektu)</f>
        <v xml:space="preserve"> ÚSEK 4 - RYBKOVA x ÚVOZ x ÚDOLNÍ</v>
      </c>
      <c r="D2" s="76"/>
      <c r="E2" s="77"/>
      <c r="F2" s="76"/>
      <c r="G2" s="191"/>
      <c r="H2" s="191"/>
      <c r="I2" s="192"/>
    </row>
    <row r="3" spans="1:9" ht="13.5" thickTop="1">
      <c r="F3" s="11"/>
    </row>
    <row r="4" spans="1:9" ht="19.5" customHeight="1">
      <c r="A4" s="78" t="s">
        <v>44</v>
      </c>
      <c r="B4" s="1"/>
      <c r="C4" s="1"/>
      <c r="D4" s="1"/>
      <c r="E4" s="79"/>
      <c r="F4" s="1"/>
      <c r="G4" s="1"/>
      <c r="H4" s="1"/>
      <c r="I4" s="1"/>
    </row>
    <row r="5" spans="1:9" ht="13.5" thickBot="1"/>
    <row r="6" spans="1:9" s="11" customFormat="1" ht="13.5" thickBot="1">
      <c r="A6" s="80"/>
      <c r="B6" s="81" t="s">
        <v>45</v>
      </c>
      <c r="C6" s="81"/>
      <c r="D6" s="82"/>
      <c r="E6" s="83" t="s">
        <v>46</v>
      </c>
      <c r="F6" s="84" t="s">
        <v>47</v>
      </c>
      <c r="G6" s="84" t="s">
        <v>48</v>
      </c>
      <c r="H6" s="84" t="s">
        <v>49</v>
      </c>
      <c r="I6" s="85" t="s">
        <v>27</v>
      </c>
    </row>
    <row r="7" spans="1:9" s="11" customFormat="1">
      <c r="A7" s="176" t="str">
        <f>Položky!B7</f>
        <v>1</v>
      </c>
      <c r="B7" s="86" t="str">
        <f>Položky!C7</f>
        <v>Zemní práce</v>
      </c>
      <c r="C7" s="87"/>
      <c r="D7" s="88"/>
      <c r="E7" s="177">
        <f>Položky!BA24</f>
        <v>0</v>
      </c>
      <c r="F7" s="178">
        <f>Položky!BB24</f>
        <v>0</v>
      </c>
      <c r="G7" s="178">
        <f>Položky!BC24</f>
        <v>0</v>
      </c>
      <c r="H7" s="178">
        <f>Položky!BD24</f>
        <v>0</v>
      </c>
      <c r="I7" s="179">
        <f>Položky!BE24</f>
        <v>0</v>
      </c>
    </row>
    <row r="8" spans="1:9" s="11" customFormat="1">
      <c r="A8" s="176" t="str">
        <f>Položky!B25</f>
        <v>2</v>
      </c>
      <c r="B8" s="86" t="str">
        <f>Položky!C25</f>
        <v>Vodorovné konstrukce</v>
      </c>
      <c r="C8" s="87"/>
      <c r="D8" s="88"/>
      <c r="E8" s="177">
        <f>Položky!BA29</f>
        <v>0</v>
      </c>
      <c r="F8" s="178">
        <f>Položky!BB29</f>
        <v>0</v>
      </c>
      <c r="G8" s="178">
        <f>Položky!BC29</f>
        <v>0</v>
      </c>
      <c r="H8" s="178">
        <f>Položky!BD29</f>
        <v>0</v>
      </c>
      <c r="I8" s="179">
        <f>Položky!BE29</f>
        <v>0</v>
      </c>
    </row>
    <row r="9" spans="1:9" s="11" customFormat="1">
      <c r="A9" s="176" t="str">
        <f>Položky!B30</f>
        <v>3</v>
      </c>
      <c r="B9" s="86" t="str">
        <f>Položky!C30</f>
        <v>svislé konstrukce</v>
      </c>
      <c r="C9" s="87"/>
      <c r="D9" s="88"/>
      <c r="E9" s="177">
        <f>Položky!BA40</f>
        <v>0</v>
      </c>
      <c r="F9" s="178">
        <f>Položky!BB40</f>
        <v>0</v>
      </c>
      <c r="G9" s="178">
        <f>Položky!BC40</f>
        <v>0</v>
      </c>
      <c r="H9" s="178">
        <f>Položky!BD40</f>
        <v>0</v>
      </c>
      <c r="I9" s="179">
        <f>Položky!BE40</f>
        <v>0</v>
      </c>
    </row>
    <row r="10" spans="1:9" s="11" customFormat="1">
      <c r="A10" s="176" t="str">
        <f>Položky!B41</f>
        <v>5</v>
      </c>
      <c r="B10" s="86" t="str">
        <f>Položky!C41</f>
        <v>Komunikace</v>
      </c>
      <c r="C10" s="87"/>
      <c r="D10" s="88"/>
      <c r="E10" s="177">
        <f>Položky!BA44</f>
        <v>0</v>
      </c>
      <c r="F10" s="178">
        <f>Položky!BB44</f>
        <v>0</v>
      </c>
      <c r="G10" s="178">
        <f>Položky!BC44</f>
        <v>0</v>
      </c>
      <c r="H10" s="178">
        <f>Položky!BD44</f>
        <v>0</v>
      </c>
      <c r="I10" s="179">
        <f>Položky!BE44</f>
        <v>0</v>
      </c>
    </row>
    <row r="11" spans="1:9" s="11" customFormat="1">
      <c r="A11" s="176" t="str">
        <f>Položky!B45</f>
        <v>8</v>
      </c>
      <c r="B11" s="86" t="str">
        <f>Položky!C45</f>
        <v>Trubní vedení</v>
      </c>
      <c r="C11" s="87"/>
      <c r="D11" s="88"/>
      <c r="E11" s="177">
        <f>Položky!BA47</f>
        <v>0</v>
      </c>
      <c r="F11" s="178">
        <f>Položky!BB47</f>
        <v>0</v>
      </c>
      <c r="G11" s="178">
        <f>Položky!BC47</f>
        <v>0</v>
      </c>
      <c r="H11" s="178">
        <f>Položky!BD47</f>
        <v>0</v>
      </c>
      <c r="I11" s="179">
        <f>Položky!BE47</f>
        <v>0</v>
      </c>
    </row>
    <row r="12" spans="1:9" s="11" customFormat="1">
      <c r="A12" s="176" t="str">
        <f>Položky!B48</f>
        <v>9</v>
      </c>
      <c r="B12" s="86" t="str">
        <f>Položky!C48</f>
        <v>Ostatní</v>
      </c>
      <c r="C12" s="87"/>
      <c r="D12" s="88"/>
      <c r="E12" s="177">
        <f>Položky!BA57</f>
        <v>0</v>
      </c>
      <c r="F12" s="178">
        <f>Položky!BB57</f>
        <v>0</v>
      </c>
      <c r="G12" s="178">
        <f>Položky!BC57</f>
        <v>0</v>
      </c>
      <c r="H12" s="178">
        <f>Položky!BD57</f>
        <v>0</v>
      </c>
      <c r="I12" s="179">
        <f>Položky!BE57</f>
        <v>0</v>
      </c>
    </row>
    <row r="13" spans="1:9" s="11" customFormat="1">
      <c r="A13" s="176" t="str">
        <f>Položky!B58</f>
        <v>96</v>
      </c>
      <c r="B13" s="86" t="str">
        <f>Položky!C58</f>
        <v>Přesuny suti a vybouraných hmot</v>
      </c>
      <c r="C13" s="87"/>
      <c r="D13" s="88"/>
      <c r="E13" s="177">
        <f>Položky!BA64</f>
        <v>0</v>
      </c>
      <c r="F13" s="178">
        <f>Položky!BB64</f>
        <v>0</v>
      </c>
      <c r="G13" s="178">
        <f>Položky!BC64</f>
        <v>0</v>
      </c>
      <c r="H13" s="178">
        <f>Položky!BD64</f>
        <v>0</v>
      </c>
      <c r="I13" s="179">
        <f>Položky!BE64</f>
        <v>0</v>
      </c>
    </row>
    <row r="14" spans="1:9" s="11" customFormat="1">
      <c r="A14" s="176" t="str">
        <f>Položky!B65</f>
        <v>99</v>
      </c>
      <c r="B14" s="86" t="str">
        <f>Položky!C65</f>
        <v>Staveništní přesun hmot</v>
      </c>
      <c r="C14" s="87"/>
      <c r="D14" s="88"/>
      <c r="E14" s="177">
        <f>Položky!BA67</f>
        <v>0</v>
      </c>
      <c r="F14" s="178">
        <f>Položky!BB67</f>
        <v>0</v>
      </c>
      <c r="G14" s="178">
        <f>Položky!BC67</f>
        <v>0</v>
      </c>
      <c r="H14" s="178">
        <f>Položky!BD67</f>
        <v>0</v>
      </c>
      <c r="I14" s="179">
        <f>Položky!BE67</f>
        <v>0</v>
      </c>
    </row>
    <row r="15" spans="1:9" s="11" customFormat="1" ht="13.5" thickBot="1">
      <c r="A15" s="176" t="str">
        <f>Položky!B68</f>
        <v>M46</v>
      </c>
      <c r="B15" s="86">
        <f>Položky!C68</f>
        <v>0</v>
      </c>
      <c r="C15" s="87"/>
      <c r="D15" s="88"/>
      <c r="E15" s="177">
        <f>Položky!BA70</f>
        <v>0</v>
      </c>
      <c r="F15" s="178">
        <f>Položky!BB70</f>
        <v>0</v>
      </c>
      <c r="G15" s="178">
        <f>Položky!BC70</f>
        <v>0</v>
      </c>
      <c r="H15" s="178">
        <f>Položky!BD70</f>
        <v>0</v>
      </c>
      <c r="I15" s="179">
        <f>Položky!BE70</f>
        <v>0</v>
      </c>
    </row>
    <row r="16" spans="1:9" s="94" customFormat="1" ht="13.5" thickBot="1">
      <c r="A16" s="89"/>
      <c r="B16" s="81" t="s">
        <v>50</v>
      </c>
      <c r="C16" s="81"/>
      <c r="D16" s="90"/>
      <c r="E16" s="91">
        <f>SUM(E7:E15)</f>
        <v>0</v>
      </c>
      <c r="F16" s="92">
        <f>SUM(F7:F15)</f>
        <v>0</v>
      </c>
      <c r="G16" s="92">
        <f>SUM(G7:G15)</f>
        <v>0</v>
      </c>
      <c r="H16" s="92">
        <f>SUM(H7:H15)</f>
        <v>0</v>
      </c>
      <c r="I16" s="93">
        <f>SUM(I7:I15)</f>
        <v>0</v>
      </c>
    </row>
    <row r="17" spans="1:57">
      <c r="A17" s="87"/>
      <c r="B17" s="87"/>
      <c r="C17" s="87"/>
      <c r="D17" s="87"/>
      <c r="E17" s="87"/>
      <c r="F17" s="87"/>
      <c r="G17" s="87"/>
      <c r="H17" s="87"/>
      <c r="I17" s="87"/>
    </row>
    <row r="18" spans="1:57" ht="19.5" customHeight="1">
      <c r="A18" s="95" t="s">
        <v>51</v>
      </c>
      <c r="B18" s="95"/>
      <c r="C18" s="95"/>
      <c r="D18" s="95"/>
      <c r="E18" s="95"/>
      <c r="F18" s="95"/>
      <c r="G18" s="96"/>
      <c r="H18" s="95"/>
      <c r="I18" s="95"/>
      <c r="BA18" s="30"/>
      <c r="BB18" s="30"/>
      <c r="BC18" s="30"/>
      <c r="BD18" s="30"/>
      <c r="BE18" s="30"/>
    </row>
    <row r="19" spans="1:57" ht="13.5" thickBot="1">
      <c r="A19" s="97"/>
      <c r="B19" s="97"/>
      <c r="C19" s="97"/>
      <c r="D19" s="97"/>
      <c r="E19" s="97"/>
      <c r="F19" s="97"/>
      <c r="G19" s="97"/>
      <c r="H19" s="97"/>
      <c r="I19" s="97"/>
    </row>
    <row r="20" spans="1:57">
      <c r="A20" s="98" t="s">
        <v>52</v>
      </c>
      <c r="B20" s="99"/>
      <c r="C20" s="99"/>
      <c r="D20" s="100"/>
      <c r="E20" s="101" t="s">
        <v>53</v>
      </c>
      <c r="F20" s="102" t="s">
        <v>54</v>
      </c>
      <c r="G20" s="103" t="s">
        <v>55</v>
      </c>
      <c r="H20" s="104"/>
      <c r="I20" s="105" t="s">
        <v>53</v>
      </c>
    </row>
    <row r="21" spans="1:57">
      <c r="A21" s="106" t="s">
        <v>163</v>
      </c>
      <c r="B21" s="107"/>
      <c r="C21" s="107"/>
      <c r="D21" s="108"/>
      <c r="E21" s="207"/>
      <c r="F21" s="109">
        <v>0</v>
      </c>
      <c r="G21" s="110">
        <f>CHOOSE(BA21+1,HSV+PSV,HSV+PSV+Mont,HSV+PSV+Dodavka+Mont,HSV,PSV,Mont,Dodavka,Mont+Dodavka,0)</f>
        <v>0</v>
      </c>
      <c r="H21" s="111"/>
      <c r="I21" s="112">
        <f>E21+F21*G21/100</f>
        <v>0</v>
      </c>
      <c r="BA21">
        <v>0</v>
      </c>
    </row>
    <row r="22" spans="1:57">
      <c r="A22" s="106" t="s">
        <v>164</v>
      </c>
      <c r="B22" s="107"/>
      <c r="C22" s="107"/>
      <c r="D22" s="108"/>
      <c r="E22" s="207"/>
      <c r="F22" s="109">
        <v>0</v>
      </c>
      <c r="G22" s="110">
        <f>CHOOSE(BA22+1,HSV+PSV,HSV+PSV+Mont,HSV+PSV+Dodavka+Mont,HSV,PSV,Mont,Dodavka,Mont+Dodavka,0)</f>
        <v>0</v>
      </c>
      <c r="H22" s="111"/>
      <c r="I22" s="112">
        <f>E22+F22*G22/100</f>
        <v>0</v>
      </c>
      <c r="BA22">
        <v>0</v>
      </c>
    </row>
    <row r="23" spans="1:57">
      <c r="A23" s="106" t="s">
        <v>165</v>
      </c>
      <c r="B23" s="107"/>
      <c r="C23" s="107"/>
      <c r="D23" s="108"/>
      <c r="E23" s="207"/>
      <c r="F23" s="109">
        <v>0</v>
      </c>
      <c r="G23" s="110">
        <f>CHOOSE(BA23+1,HSV+PSV,HSV+PSV+Mont,HSV+PSV+Dodavka+Mont,HSV,PSV,Mont,Dodavka,Mont+Dodavka,0)</f>
        <v>0</v>
      </c>
      <c r="H23" s="111"/>
      <c r="I23" s="112">
        <f>E23+F23*G23/100</f>
        <v>0</v>
      </c>
      <c r="BA23">
        <v>0</v>
      </c>
    </row>
    <row r="24" spans="1:57" ht="13.5" thickBot="1">
      <c r="A24" s="113"/>
      <c r="B24" s="114" t="s">
        <v>56</v>
      </c>
      <c r="C24" s="115"/>
      <c r="D24" s="116"/>
      <c r="E24" s="117"/>
      <c r="F24" s="118"/>
      <c r="G24" s="118"/>
      <c r="H24" s="193">
        <f>SUM(I21:I23)</f>
        <v>0</v>
      </c>
      <c r="I24" s="194"/>
    </row>
    <row r="25" spans="1:57">
      <c r="A25" s="97"/>
      <c r="B25" s="97"/>
      <c r="C25" s="97"/>
      <c r="D25" s="97"/>
      <c r="E25" s="97"/>
      <c r="F25" s="97"/>
      <c r="G25" s="97"/>
      <c r="H25" s="97"/>
      <c r="I25" s="97"/>
    </row>
    <row r="26" spans="1:57">
      <c r="B26" s="94"/>
      <c r="F26" s="119"/>
      <c r="G26" s="120"/>
      <c r="H26" s="120"/>
      <c r="I26" s="121"/>
    </row>
    <row r="27" spans="1:57">
      <c r="F27" s="119"/>
      <c r="G27" s="120"/>
      <c r="H27" s="120"/>
      <c r="I27" s="121"/>
    </row>
    <row r="28" spans="1:57">
      <c r="F28" s="119"/>
      <c r="G28" s="120"/>
      <c r="H28" s="120"/>
      <c r="I28" s="121"/>
    </row>
    <row r="29" spans="1:57">
      <c r="F29" s="119"/>
      <c r="G29" s="120"/>
      <c r="H29" s="120"/>
      <c r="I29" s="121"/>
    </row>
    <row r="30" spans="1:57">
      <c r="F30" s="119"/>
      <c r="G30" s="120"/>
      <c r="H30" s="120"/>
      <c r="I30" s="121"/>
    </row>
    <row r="31" spans="1:57">
      <c r="F31" s="119"/>
      <c r="G31" s="120"/>
      <c r="H31" s="120"/>
      <c r="I31" s="121"/>
    </row>
    <row r="32" spans="1:57">
      <c r="F32" s="119"/>
      <c r="G32" s="120"/>
      <c r="H32" s="120"/>
      <c r="I32" s="121"/>
    </row>
    <row r="33" spans="6:9">
      <c r="F33" s="119"/>
      <c r="G33" s="120"/>
      <c r="H33" s="120"/>
      <c r="I33" s="121"/>
    </row>
    <row r="34" spans="6:9">
      <c r="F34" s="119"/>
      <c r="G34" s="120"/>
      <c r="H34" s="120"/>
      <c r="I34" s="121"/>
    </row>
    <row r="35" spans="6:9">
      <c r="F35" s="119"/>
      <c r="G35" s="120"/>
      <c r="H35" s="120"/>
      <c r="I35" s="121"/>
    </row>
    <row r="36" spans="6:9">
      <c r="F36" s="119"/>
      <c r="G36" s="120"/>
      <c r="H36" s="120"/>
      <c r="I36" s="121"/>
    </row>
    <row r="37" spans="6:9">
      <c r="F37" s="119"/>
      <c r="G37" s="120"/>
      <c r="H37" s="120"/>
      <c r="I37" s="121"/>
    </row>
    <row r="38" spans="6:9">
      <c r="F38" s="119"/>
      <c r="G38" s="120"/>
      <c r="H38" s="120"/>
      <c r="I38" s="121"/>
    </row>
    <row r="39" spans="6:9">
      <c r="F39" s="119"/>
      <c r="G39" s="120"/>
      <c r="H39" s="120"/>
      <c r="I39" s="121"/>
    </row>
    <row r="40" spans="6:9">
      <c r="F40" s="119"/>
      <c r="G40" s="120"/>
      <c r="H40" s="120"/>
      <c r="I40" s="121"/>
    </row>
    <row r="41" spans="6:9">
      <c r="F41" s="119"/>
      <c r="G41" s="120"/>
      <c r="H41" s="120"/>
      <c r="I41" s="121"/>
    </row>
    <row r="42" spans="6:9">
      <c r="F42" s="119"/>
      <c r="G42" s="120"/>
      <c r="H42" s="120"/>
      <c r="I42" s="121"/>
    </row>
    <row r="43" spans="6:9">
      <c r="F43" s="119"/>
      <c r="G43" s="120"/>
      <c r="H43" s="120"/>
      <c r="I43" s="121"/>
    </row>
    <row r="44" spans="6:9">
      <c r="F44" s="119"/>
      <c r="G44" s="120"/>
      <c r="H44" s="120"/>
      <c r="I44" s="121"/>
    </row>
    <row r="45" spans="6:9">
      <c r="F45" s="119"/>
      <c r="G45" s="120"/>
      <c r="H45" s="120"/>
      <c r="I45" s="121"/>
    </row>
    <row r="46" spans="6:9">
      <c r="F46" s="119"/>
      <c r="G46" s="120"/>
      <c r="H46" s="120"/>
      <c r="I46" s="121"/>
    </row>
    <row r="47" spans="6:9">
      <c r="F47" s="119"/>
      <c r="G47" s="120"/>
      <c r="H47" s="120"/>
      <c r="I47" s="121"/>
    </row>
    <row r="48" spans="6:9">
      <c r="F48" s="119"/>
      <c r="G48" s="120"/>
      <c r="H48" s="120"/>
      <c r="I48" s="121"/>
    </row>
    <row r="49" spans="6:9">
      <c r="F49" s="119"/>
      <c r="G49" s="120"/>
      <c r="H49" s="120"/>
      <c r="I49" s="121"/>
    </row>
    <row r="50" spans="6:9">
      <c r="F50" s="119"/>
      <c r="G50" s="120"/>
      <c r="H50" s="120"/>
      <c r="I50" s="121"/>
    </row>
    <row r="51" spans="6:9">
      <c r="F51" s="119"/>
      <c r="G51" s="120"/>
      <c r="H51" s="120"/>
      <c r="I51" s="121"/>
    </row>
    <row r="52" spans="6:9">
      <c r="F52" s="119"/>
      <c r="G52" s="120"/>
      <c r="H52" s="120"/>
      <c r="I52" s="121"/>
    </row>
    <row r="53" spans="6:9">
      <c r="F53" s="119"/>
      <c r="G53" s="120"/>
      <c r="H53" s="120"/>
      <c r="I53" s="121"/>
    </row>
    <row r="54" spans="6:9">
      <c r="F54" s="119"/>
      <c r="G54" s="120"/>
      <c r="H54" s="120"/>
      <c r="I54" s="121"/>
    </row>
    <row r="55" spans="6:9">
      <c r="F55" s="119"/>
      <c r="G55" s="120"/>
      <c r="H55" s="120"/>
      <c r="I55" s="121"/>
    </row>
    <row r="56" spans="6:9">
      <c r="F56" s="119"/>
      <c r="G56" s="120"/>
      <c r="H56" s="120"/>
      <c r="I56" s="121"/>
    </row>
    <row r="57" spans="6:9">
      <c r="F57" s="119"/>
      <c r="G57" s="120"/>
      <c r="H57" s="120"/>
      <c r="I57" s="121"/>
    </row>
    <row r="58" spans="6:9">
      <c r="F58" s="119"/>
      <c r="G58" s="120"/>
      <c r="H58" s="120"/>
      <c r="I58" s="121"/>
    </row>
    <row r="59" spans="6:9">
      <c r="F59" s="119"/>
      <c r="G59" s="120"/>
      <c r="H59" s="120"/>
      <c r="I59" s="121"/>
    </row>
    <row r="60" spans="6:9">
      <c r="F60" s="119"/>
      <c r="G60" s="120"/>
      <c r="H60" s="120"/>
      <c r="I60" s="121"/>
    </row>
    <row r="61" spans="6:9">
      <c r="F61" s="119"/>
      <c r="G61" s="120"/>
      <c r="H61" s="120"/>
      <c r="I61" s="121"/>
    </row>
    <row r="62" spans="6:9">
      <c r="F62" s="119"/>
      <c r="G62" s="120"/>
      <c r="H62" s="120"/>
      <c r="I62" s="121"/>
    </row>
    <row r="63" spans="6:9">
      <c r="F63" s="119"/>
      <c r="G63" s="120"/>
      <c r="H63" s="120"/>
      <c r="I63" s="121"/>
    </row>
    <row r="64" spans="6:9">
      <c r="F64" s="119"/>
      <c r="G64" s="120"/>
      <c r="H64" s="120"/>
      <c r="I64" s="121"/>
    </row>
    <row r="65" spans="6:9">
      <c r="F65" s="119"/>
      <c r="G65" s="120"/>
      <c r="H65" s="120"/>
      <c r="I65" s="121"/>
    </row>
    <row r="66" spans="6:9">
      <c r="F66" s="119"/>
      <c r="G66" s="120"/>
      <c r="H66" s="120"/>
      <c r="I66" s="121"/>
    </row>
    <row r="67" spans="6:9">
      <c r="F67" s="119"/>
      <c r="G67" s="120"/>
      <c r="H67" s="120"/>
      <c r="I67" s="121"/>
    </row>
    <row r="68" spans="6:9">
      <c r="F68" s="119"/>
      <c r="G68" s="120"/>
      <c r="H68" s="120"/>
      <c r="I68" s="121"/>
    </row>
    <row r="69" spans="6:9">
      <c r="F69" s="119"/>
      <c r="G69" s="120"/>
      <c r="H69" s="120"/>
      <c r="I69" s="121"/>
    </row>
    <row r="70" spans="6:9">
      <c r="F70" s="119"/>
      <c r="G70" s="120"/>
      <c r="H70" s="120"/>
      <c r="I70" s="121"/>
    </row>
    <row r="71" spans="6:9">
      <c r="F71" s="119"/>
      <c r="G71" s="120"/>
      <c r="H71" s="120"/>
      <c r="I71" s="121"/>
    </row>
    <row r="72" spans="6:9">
      <c r="F72" s="119"/>
      <c r="G72" s="120"/>
      <c r="H72" s="120"/>
      <c r="I72" s="121"/>
    </row>
    <row r="73" spans="6:9">
      <c r="F73" s="119"/>
      <c r="G73" s="120"/>
      <c r="H73" s="120"/>
      <c r="I73" s="121"/>
    </row>
    <row r="74" spans="6:9">
      <c r="F74" s="119"/>
      <c r="G74" s="120"/>
      <c r="H74" s="120"/>
      <c r="I74" s="121"/>
    </row>
    <row r="75" spans="6:9">
      <c r="F75" s="119"/>
      <c r="G75" s="120"/>
      <c r="H75" s="120"/>
      <c r="I75" s="121"/>
    </row>
  </sheetData>
  <sheetProtection password="8879" sheet="1" objects="1" scenarios="1"/>
  <mergeCells count="4">
    <mergeCell ref="A1:B1"/>
    <mergeCell ref="A2:B2"/>
    <mergeCell ref="G2:I2"/>
    <mergeCell ref="H24:I24"/>
  </mergeCells>
  <pageMargins left="0.59055118110236227" right="0.39370078740157483" top="0.98425196850393704" bottom="0.98425196850393704" header="0.51181102362204722" footer="0.51181102362204722"/>
  <pageSetup paperSize="9" orientation="portrait" horizontalDpi="300" verticalDpi="300" r:id="rId1"/>
  <headerFooter alignWithMargins="0">
    <oddFooter>Strana &amp;P</oddFooter>
  </headerFooter>
</worksheet>
</file>

<file path=xl/worksheets/sheet3.xml><?xml version="1.0" encoding="utf-8"?>
<worksheet xmlns="http://schemas.openxmlformats.org/spreadsheetml/2006/main" xmlns:r="http://schemas.openxmlformats.org/officeDocument/2006/relationships">
  <sheetPr codeName="List2"/>
  <dimension ref="A1:CZ143"/>
  <sheetViews>
    <sheetView showGridLines="0" showZeros="0" workbookViewId="0">
      <selection activeCell="B7" sqref="B7"/>
    </sheetView>
  </sheetViews>
  <sheetFormatPr defaultRowHeight="12.75"/>
  <cols>
    <col min="1" max="1" width="3.85546875" style="122" customWidth="1"/>
    <col min="2" max="2" width="12" style="122" customWidth="1"/>
    <col min="3" max="3" width="40.42578125" style="122" customWidth="1"/>
    <col min="4" max="4" width="5.5703125" style="122" customWidth="1"/>
    <col min="5" max="5" width="8.5703125" style="170" customWidth="1"/>
    <col min="6" max="6" width="9.85546875" style="122" customWidth="1"/>
    <col min="7" max="7" width="13.85546875" style="122" customWidth="1"/>
    <col min="8" max="16384" width="9.140625" style="122"/>
  </cols>
  <sheetData>
    <row r="1" spans="1:104" ht="15.75">
      <c r="A1" s="197" t="s">
        <v>57</v>
      </c>
      <c r="B1" s="197"/>
      <c r="C1" s="197"/>
      <c r="D1" s="197"/>
      <c r="E1" s="197"/>
      <c r="F1" s="197"/>
      <c r="G1" s="197"/>
    </row>
    <row r="2" spans="1:104" ht="13.5" thickBot="1">
      <c r="A2" s="123"/>
      <c r="B2" s="124"/>
      <c r="C2" s="125"/>
      <c r="D2" s="125"/>
      <c r="E2" s="126"/>
      <c r="F2" s="125"/>
      <c r="G2" s="125"/>
    </row>
    <row r="3" spans="1:104" ht="13.5" thickTop="1">
      <c r="A3" s="198" t="s">
        <v>5</v>
      </c>
      <c r="B3" s="199"/>
      <c r="C3" s="127" t="str">
        <f>CONCATENATE(cislostavby," ",nazevstavby)</f>
        <v xml:space="preserve"> ÚDRŽBA CESTY - KRAVÍ HORA</v>
      </c>
      <c r="D3" s="128"/>
      <c r="E3" s="129"/>
      <c r="F3" s="130">
        <f>Rekapitulace!H1</f>
        <v>0</v>
      </c>
      <c r="G3" s="131"/>
    </row>
    <row r="4" spans="1:104" ht="13.5" thickBot="1">
      <c r="A4" s="200" t="s">
        <v>1</v>
      </c>
      <c r="B4" s="201"/>
      <c r="C4" s="132" t="str">
        <f>CONCATENATE(cisloobjektu," ",nazevobjektu)</f>
        <v xml:space="preserve"> ÚSEK 4 - RYBKOVA x ÚVOZ x ÚDOLNÍ</v>
      </c>
      <c r="D4" s="133"/>
      <c r="E4" s="202"/>
      <c r="F4" s="202"/>
      <c r="G4" s="203"/>
    </row>
    <row r="5" spans="1:104" ht="13.5" thickTop="1">
      <c r="A5" s="134"/>
      <c r="B5" s="135"/>
      <c r="C5" s="135"/>
      <c r="D5" s="123"/>
      <c r="E5" s="136"/>
      <c r="F5" s="123"/>
      <c r="G5" s="137"/>
    </row>
    <row r="6" spans="1:104">
      <c r="A6" s="138" t="s">
        <v>58</v>
      </c>
      <c r="B6" s="139" t="s">
        <v>59</v>
      </c>
      <c r="C6" s="139" t="s">
        <v>60</v>
      </c>
      <c r="D6" s="139" t="s">
        <v>61</v>
      </c>
      <c r="E6" s="140" t="s">
        <v>62</v>
      </c>
      <c r="F6" s="139" t="s">
        <v>63</v>
      </c>
      <c r="G6" s="141" t="s">
        <v>64</v>
      </c>
    </row>
    <row r="7" spans="1:104">
      <c r="A7" s="142" t="s">
        <v>65</v>
      </c>
      <c r="B7" s="143" t="s">
        <v>66</v>
      </c>
      <c r="C7" s="144" t="s">
        <v>67</v>
      </c>
      <c r="D7" s="145"/>
      <c r="E7" s="146"/>
      <c r="F7" s="146"/>
      <c r="G7" s="147"/>
      <c r="H7" s="148"/>
      <c r="I7" s="148"/>
      <c r="O7" s="149">
        <v>1</v>
      </c>
    </row>
    <row r="8" spans="1:104" ht="22.5">
      <c r="A8" s="150">
        <v>1</v>
      </c>
      <c r="B8" s="151" t="s">
        <v>72</v>
      </c>
      <c r="C8" s="152" t="s">
        <v>73</v>
      </c>
      <c r="D8" s="153" t="s">
        <v>74</v>
      </c>
      <c r="E8" s="154">
        <v>1</v>
      </c>
      <c r="F8" s="204"/>
      <c r="G8" s="155">
        <f>E8*F8</f>
        <v>0</v>
      </c>
      <c r="O8" s="149">
        <v>2</v>
      </c>
      <c r="AA8" s="122">
        <v>12</v>
      </c>
      <c r="AB8" s="122">
        <v>0</v>
      </c>
      <c r="AC8" s="122">
        <v>1</v>
      </c>
      <c r="AZ8" s="122">
        <v>1</v>
      </c>
      <c r="BA8" s="122">
        <f>IF(AZ8=1,G8,0)</f>
        <v>0</v>
      </c>
      <c r="BB8" s="122">
        <f>IF(AZ8=2,G8,0)</f>
        <v>0</v>
      </c>
      <c r="BC8" s="122">
        <f>IF(AZ8=3,G8,0)</f>
        <v>0</v>
      </c>
      <c r="BD8" s="122">
        <f>IF(AZ8=4,G8,0)</f>
        <v>0</v>
      </c>
      <c r="BE8" s="122">
        <f>IF(AZ8=5,G8,0)</f>
        <v>0</v>
      </c>
      <c r="CZ8" s="122">
        <v>3.0400000000000002E-3</v>
      </c>
    </row>
    <row r="9" spans="1:104">
      <c r="A9" s="150">
        <v>2</v>
      </c>
      <c r="B9" s="151" t="s">
        <v>75</v>
      </c>
      <c r="C9" s="152" t="s">
        <v>76</v>
      </c>
      <c r="D9" s="153" t="s">
        <v>77</v>
      </c>
      <c r="E9" s="154">
        <v>1.08</v>
      </c>
      <c r="F9" s="204"/>
      <c r="G9" s="155">
        <f>E9*F9</f>
        <v>0</v>
      </c>
      <c r="O9" s="149">
        <v>2</v>
      </c>
      <c r="AA9" s="122">
        <v>12</v>
      </c>
      <c r="AB9" s="122">
        <v>0</v>
      </c>
      <c r="AC9" s="122">
        <v>2</v>
      </c>
      <c r="AZ9" s="122">
        <v>1</v>
      </c>
      <c r="BA9" s="122">
        <f>IF(AZ9=1,G9,0)</f>
        <v>0</v>
      </c>
      <c r="BB9" s="122">
        <f>IF(AZ9=2,G9,0)</f>
        <v>0</v>
      </c>
      <c r="BC9" s="122">
        <f>IF(AZ9=3,G9,0)</f>
        <v>0</v>
      </c>
      <c r="BD9" s="122">
        <f>IF(AZ9=4,G9,0)</f>
        <v>0</v>
      </c>
      <c r="BE9" s="122">
        <f>IF(AZ9=5,G9,0)</f>
        <v>0</v>
      </c>
      <c r="CZ9" s="122">
        <v>0</v>
      </c>
    </row>
    <row r="10" spans="1:104">
      <c r="A10" s="156"/>
      <c r="B10" s="157"/>
      <c r="C10" s="195" t="s">
        <v>78</v>
      </c>
      <c r="D10" s="196"/>
      <c r="E10" s="158">
        <v>1.08</v>
      </c>
      <c r="F10" s="159"/>
      <c r="G10" s="160"/>
      <c r="M10" s="161" t="s">
        <v>78</v>
      </c>
      <c r="O10" s="149"/>
    </row>
    <row r="11" spans="1:104" ht="22.5">
      <c r="A11" s="150">
        <v>3</v>
      </c>
      <c r="B11" s="151" t="s">
        <v>79</v>
      </c>
      <c r="C11" s="152" t="s">
        <v>80</v>
      </c>
      <c r="D11" s="153" t="s">
        <v>81</v>
      </c>
      <c r="E11" s="154">
        <v>600</v>
      </c>
      <c r="F11" s="204"/>
      <c r="G11" s="155">
        <f>E11*F11</f>
        <v>0</v>
      </c>
      <c r="O11" s="149">
        <v>2</v>
      </c>
      <c r="AA11" s="122">
        <v>12</v>
      </c>
      <c r="AB11" s="122">
        <v>0</v>
      </c>
      <c r="AC11" s="122">
        <v>3</v>
      </c>
      <c r="AZ11" s="122">
        <v>1</v>
      </c>
      <c r="BA11" s="122">
        <f>IF(AZ11=1,G11,0)</f>
        <v>0</v>
      </c>
      <c r="BB11" s="122">
        <f>IF(AZ11=2,G11,0)</f>
        <v>0</v>
      </c>
      <c r="BC11" s="122">
        <f>IF(AZ11=3,G11,0)</f>
        <v>0</v>
      </c>
      <c r="BD11" s="122">
        <f>IF(AZ11=4,G11,0)</f>
        <v>0</v>
      </c>
      <c r="BE11" s="122">
        <f>IF(AZ11=5,G11,0)</f>
        <v>0</v>
      </c>
      <c r="CZ11" s="122">
        <v>0</v>
      </c>
    </row>
    <row r="12" spans="1:104">
      <c r="A12" s="156"/>
      <c r="B12" s="157"/>
      <c r="C12" s="195" t="s">
        <v>82</v>
      </c>
      <c r="D12" s="196"/>
      <c r="E12" s="158">
        <v>0</v>
      </c>
      <c r="F12" s="159"/>
      <c r="G12" s="160"/>
      <c r="M12" s="161" t="s">
        <v>82</v>
      </c>
      <c r="O12" s="149"/>
    </row>
    <row r="13" spans="1:104">
      <c r="A13" s="156"/>
      <c r="B13" s="157"/>
      <c r="C13" s="195" t="s">
        <v>83</v>
      </c>
      <c r="D13" s="196"/>
      <c r="E13" s="158">
        <v>600</v>
      </c>
      <c r="F13" s="159"/>
      <c r="G13" s="160"/>
      <c r="M13" s="161" t="s">
        <v>83</v>
      </c>
      <c r="O13" s="149"/>
    </row>
    <row r="14" spans="1:104">
      <c r="A14" s="150">
        <v>4</v>
      </c>
      <c r="B14" s="151" t="s">
        <v>84</v>
      </c>
      <c r="C14" s="152" t="s">
        <v>85</v>
      </c>
      <c r="D14" s="153" t="s">
        <v>81</v>
      </c>
      <c r="E14" s="154">
        <v>300</v>
      </c>
      <c r="F14" s="204"/>
      <c r="G14" s="155">
        <f>E14*F14</f>
        <v>0</v>
      </c>
      <c r="O14" s="149">
        <v>2</v>
      </c>
      <c r="AA14" s="122">
        <v>12</v>
      </c>
      <c r="AB14" s="122">
        <v>0</v>
      </c>
      <c r="AC14" s="122">
        <v>4</v>
      </c>
      <c r="AZ14" s="122">
        <v>1</v>
      </c>
      <c r="BA14" s="122">
        <f>IF(AZ14=1,G14,0)</f>
        <v>0</v>
      </c>
      <c r="BB14" s="122">
        <f>IF(AZ14=2,G14,0)</f>
        <v>0</v>
      </c>
      <c r="BC14" s="122">
        <f>IF(AZ14=3,G14,0)</f>
        <v>0</v>
      </c>
      <c r="BD14" s="122">
        <f>IF(AZ14=4,G14,0)</f>
        <v>0</v>
      </c>
      <c r="BE14" s="122">
        <f>IF(AZ14=5,G14,0)</f>
        <v>0</v>
      </c>
      <c r="CZ14" s="122">
        <v>0</v>
      </c>
    </row>
    <row r="15" spans="1:104">
      <c r="A15" s="156"/>
      <c r="B15" s="157"/>
      <c r="C15" s="195">
        <v>300</v>
      </c>
      <c r="D15" s="196"/>
      <c r="E15" s="158">
        <v>300</v>
      </c>
      <c r="F15" s="159"/>
      <c r="G15" s="160"/>
      <c r="M15" s="161">
        <v>300</v>
      </c>
      <c r="O15" s="149"/>
    </row>
    <row r="16" spans="1:104">
      <c r="A16" s="150">
        <v>5</v>
      </c>
      <c r="B16" s="151" t="s">
        <v>86</v>
      </c>
      <c r="C16" s="152" t="s">
        <v>87</v>
      </c>
      <c r="D16" s="153" t="s">
        <v>77</v>
      </c>
      <c r="E16" s="154">
        <v>61.08</v>
      </c>
      <c r="F16" s="204"/>
      <c r="G16" s="155">
        <f>E16*F16</f>
        <v>0</v>
      </c>
      <c r="O16" s="149">
        <v>2</v>
      </c>
      <c r="AA16" s="122">
        <v>12</v>
      </c>
      <c r="AB16" s="122">
        <v>0</v>
      </c>
      <c r="AC16" s="122">
        <v>5</v>
      </c>
      <c r="AZ16" s="122">
        <v>1</v>
      </c>
      <c r="BA16" s="122">
        <f>IF(AZ16=1,G16,0)</f>
        <v>0</v>
      </c>
      <c r="BB16" s="122">
        <f>IF(AZ16=2,G16,0)</f>
        <v>0</v>
      </c>
      <c r="BC16" s="122">
        <f>IF(AZ16=3,G16,0)</f>
        <v>0</v>
      </c>
      <c r="BD16" s="122">
        <f>IF(AZ16=4,G16,0)</f>
        <v>0</v>
      </c>
      <c r="BE16" s="122">
        <f>IF(AZ16=5,G16,0)</f>
        <v>0</v>
      </c>
      <c r="CZ16" s="122">
        <v>0</v>
      </c>
    </row>
    <row r="17" spans="1:104">
      <c r="A17" s="156"/>
      <c r="B17" s="157"/>
      <c r="C17" s="195" t="s">
        <v>88</v>
      </c>
      <c r="D17" s="196"/>
      <c r="E17" s="158">
        <v>60</v>
      </c>
      <c r="F17" s="159"/>
      <c r="G17" s="160"/>
      <c r="M17" s="161" t="s">
        <v>88</v>
      </c>
      <c r="O17" s="149"/>
    </row>
    <row r="18" spans="1:104">
      <c r="A18" s="156"/>
      <c r="B18" s="157"/>
      <c r="C18" s="195" t="s">
        <v>89</v>
      </c>
      <c r="D18" s="196"/>
      <c r="E18" s="158">
        <v>1.08</v>
      </c>
      <c r="F18" s="159"/>
      <c r="G18" s="160"/>
      <c r="M18" s="161" t="s">
        <v>89</v>
      </c>
      <c r="O18" s="149"/>
    </row>
    <row r="19" spans="1:104">
      <c r="A19" s="150">
        <v>6</v>
      </c>
      <c r="B19" s="151" t="s">
        <v>90</v>
      </c>
      <c r="C19" s="152" t="s">
        <v>91</v>
      </c>
      <c r="D19" s="153" t="s">
        <v>77</v>
      </c>
      <c r="E19" s="154">
        <v>61.08</v>
      </c>
      <c r="F19" s="204"/>
      <c r="G19" s="155">
        <f>E19*F19</f>
        <v>0</v>
      </c>
      <c r="O19" s="149">
        <v>2</v>
      </c>
      <c r="AA19" s="122">
        <v>12</v>
      </c>
      <c r="AB19" s="122">
        <v>0</v>
      </c>
      <c r="AC19" s="122">
        <v>6</v>
      </c>
      <c r="AZ19" s="122">
        <v>1</v>
      </c>
      <c r="BA19" s="122">
        <f>IF(AZ19=1,G19,0)</f>
        <v>0</v>
      </c>
      <c r="BB19" s="122">
        <f>IF(AZ19=2,G19,0)</f>
        <v>0</v>
      </c>
      <c r="BC19" s="122">
        <f>IF(AZ19=3,G19,0)</f>
        <v>0</v>
      </c>
      <c r="BD19" s="122">
        <f>IF(AZ19=4,G19,0)</f>
        <v>0</v>
      </c>
      <c r="BE19" s="122">
        <f>IF(AZ19=5,G19,0)</f>
        <v>0</v>
      </c>
      <c r="CZ19" s="122">
        <v>0</v>
      </c>
    </row>
    <row r="20" spans="1:104">
      <c r="A20" s="156"/>
      <c r="B20" s="157"/>
      <c r="C20" s="195" t="s">
        <v>88</v>
      </c>
      <c r="D20" s="196"/>
      <c r="E20" s="158">
        <v>60</v>
      </c>
      <c r="F20" s="159"/>
      <c r="G20" s="160"/>
      <c r="M20" s="161" t="s">
        <v>88</v>
      </c>
      <c r="O20" s="149"/>
    </row>
    <row r="21" spans="1:104">
      <c r="A21" s="156"/>
      <c r="B21" s="157"/>
      <c r="C21" s="195" t="s">
        <v>89</v>
      </c>
      <c r="D21" s="196"/>
      <c r="E21" s="158">
        <v>1.08</v>
      </c>
      <c r="F21" s="159"/>
      <c r="G21" s="160"/>
      <c r="M21" s="161" t="s">
        <v>89</v>
      </c>
      <c r="O21" s="149"/>
    </row>
    <row r="22" spans="1:104">
      <c r="A22" s="150">
        <v>7</v>
      </c>
      <c r="B22" s="151" t="s">
        <v>92</v>
      </c>
      <c r="C22" s="152" t="s">
        <v>93</v>
      </c>
      <c r="D22" s="153" t="s">
        <v>81</v>
      </c>
      <c r="E22" s="154">
        <v>555</v>
      </c>
      <c r="F22" s="204"/>
      <c r="G22" s="155">
        <f>E22*F22</f>
        <v>0</v>
      </c>
      <c r="O22" s="149">
        <v>2</v>
      </c>
      <c r="AA22" s="122">
        <v>12</v>
      </c>
      <c r="AB22" s="122">
        <v>0</v>
      </c>
      <c r="AC22" s="122">
        <v>7</v>
      </c>
      <c r="AZ22" s="122">
        <v>1</v>
      </c>
      <c r="BA22" s="122">
        <f>IF(AZ22=1,G22,0)</f>
        <v>0</v>
      </c>
      <c r="BB22" s="122">
        <f>IF(AZ22=2,G22,0)</f>
        <v>0</v>
      </c>
      <c r="BC22" s="122">
        <f>IF(AZ22=3,G22,0)</f>
        <v>0</v>
      </c>
      <c r="BD22" s="122">
        <f>IF(AZ22=4,G22,0)</f>
        <v>0</v>
      </c>
      <c r="BE22" s="122">
        <f>IF(AZ22=5,G22,0)</f>
        <v>0</v>
      </c>
      <c r="CZ22" s="122">
        <v>0</v>
      </c>
    </row>
    <row r="23" spans="1:104">
      <c r="A23" s="150">
        <v>8</v>
      </c>
      <c r="B23" s="151" t="s">
        <v>94</v>
      </c>
      <c r="C23" s="152" t="s">
        <v>95</v>
      </c>
      <c r="D23" s="153" t="s">
        <v>77</v>
      </c>
      <c r="E23" s="154">
        <v>61.08</v>
      </c>
      <c r="F23" s="204"/>
      <c r="G23" s="155">
        <f>E23*F23</f>
        <v>0</v>
      </c>
      <c r="O23" s="149">
        <v>2</v>
      </c>
      <c r="AA23" s="122">
        <v>12</v>
      </c>
      <c r="AB23" s="122">
        <v>0</v>
      </c>
      <c r="AC23" s="122">
        <v>8</v>
      </c>
      <c r="AZ23" s="122">
        <v>1</v>
      </c>
      <c r="BA23" s="122">
        <f>IF(AZ23=1,G23,0)</f>
        <v>0</v>
      </c>
      <c r="BB23" s="122">
        <f>IF(AZ23=2,G23,0)</f>
        <v>0</v>
      </c>
      <c r="BC23" s="122">
        <f>IF(AZ23=3,G23,0)</f>
        <v>0</v>
      </c>
      <c r="BD23" s="122">
        <f>IF(AZ23=4,G23,0)</f>
        <v>0</v>
      </c>
      <c r="BE23" s="122">
        <f>IF(AZ23=5,G23,0)</f>
        <v>0</v>
      </c>
      <c r="CZ23" s="122">
        <v>0</v>
      </c>
    </row>
    <row r="24" spans="1:104">
      <c r="A24" s="162"/>
      <c r="B24" s="163" t="s">
        <v>69</v>
      </c>
      <c r="C24" s="164" t="str">
        <f>CONCATENATE(B7," ",C7)</f>
        <v>1 Zemní práce</v>
      </c>
      <c r="D24" s="162"/>
      <c r="E24" s="165"/>
      <c r="F24" s="165"/>
      <c r="G24" s="166">
        <f>SUM(G7:G23)</f>
        <v>0</v>
      </c>
      <c r="O24" s="149">
        <v>4</v>
      </c>
      <c r="BA24" s="167">
        <f>SUM(BA7:BA23)</f>
        <v>0</v>
      </c>
      <c r="BB24" s="167">
        <f>SUM(BB7:BB23)</f>
        <v>0</v>
      </c>
      <c r="BC24" s="167">
        <f>SUM(BC7:BC23)</f>
        <v>0</v>
      </c>
      <c r="BD24" s="167">
        <f>SUM(BD7:BD23)</f>
        <v>0</v>
      </c>
      <c r="BE24" s="167">
        <f>SUM(BE7:BE23)</f>
        <v>0</v>
      </c>
    </row>
    <row r="25" spans="1:104">
      <c r="A25" s="142" t="s">
        <v>65</v>
      </c>
      <c r="B25" s="143" t="s">
        <v>96</v>
      </c>
      <c r="C25" s="144" t="s">
        <v>97</v>
      </c>
      <c r="D25" s="145"/>
      <c r="E25" s="146"/>
      <c r="F25" s="146"/>
      <c r="G25" s="147"/>
      <c r="H25" s="148"/>
      <c r="I25" s="148"/>
      <c r="O25" s="149">
        <v>1</v>
      </c>
    </row>
    <row r="26" spans="1:104">
      <c r="A26" s="150">
        <v>9</v>
      </c>
      <c r="B26" s="151" t="s">
        <v>98</v>
      </c>
      <c r="C26" s="152" t="s">
        <v>99</v>
      </c>
      <c r="D26" s="153" t="s">
        <v>77</v>
      </c>
      <c r="E26" s="154">
        <v>1.08</v>
      </c>
      <c r="F26" s="204"/>
      <c r="G26" s="155">
        <f>E26*F26</f>
        <v>0</v>
      </c>
      <c r="O26" s="149">
        <v>2</v>
      </c>
      <c r="AA26" s="122">
        <v>12</v>
      </c>
      <c r="AB26" s="122">
        <v>0</v>
      </c>
      <c r="AC26" s="122">
        <v>9</v>
      </c>
      <c r="AZ26" s="122">
        <v>1</v>
      </c>
      <c r="BA26" s="122">
        <f>IF(AZ26=1,G26,0)</f>
        <v>0</v>
      </c>
      <c r="BB26" s="122">
        <f>IF(AZ26=2,G26,0)</f>
        <v>0</v>
      </c>
      <c r="BC26" s="122">
        <f>IF(AZ26=3,G26,0)</f>
        <v>0</v>
      </c>
      <c r="BD26" s="122">
        <f>IF(AZ26=4,G26,0)</f>
        <v>0</v>
      </c>
      <c r="BE26" s="122">
        <f>IF(AZ26=5,G26,0)</f>
        <v>0</v>
      </c>
      <c r="CZ26" s="122">
        <v>2.8444400000000001</v>
      </c>
    </row>
    <row r="27" spans="1:104">
      <c r="A27" s="156"/>
      <c r="B27" s="157"/>
      <c r="C27" s="195" t="s">
        <v>100</v>
      </c>
      <c r="D27" s="196"/>
      <c r="E27" s="158">
        <v>1.08</v>
      </c>
      <c r="F27" s="159"/>
      <c r="G27" s="160"/>
      <c r="M27" s="161" t="s">
        <v>100</v>
      </c>
      <c r="O27" s="149"/>
    </row>
    <row r="28" spans="1:104" ht="22.5">
      <c r="A28" s="150">
        <v>10</v>
      </c>
      <c r="B28" s="151" t="s">
        <v>101</v>
      </c>
      <c r="C28" s="152" t="s">
        <v>102</v>
      </c>
      <c r="D28" s="153" t="s">
        <v>81</v>
      </c>
      <c r="E28" s="154">
        <v>555</v>
      </c>
      <c r="F28" s="204"/>
      <c r="G28" s="155">
        <f>E28*F28</f>
        <v>0</v>
      </c>
      <c r="J28" s="205"/>
      <c r="O28" s="149">
        <v>2</v>
      </c>
      <c r="AA28" s="122">
        <v>12</v>
      </c>
      <c r="AB28" s="122">
        <v>0</v>
      </c>
      <c r="AC28" s="122">
        <v>10</v>
      </c>
      <c r="AZ28" s="122">
        <v>1</v>
      </c>
      <c r="BA28" s="122">
        <f>IF(AZ28=1,G28,0)</f>
        <v>0</v>
      </c>
      <c r="BB28" s="122">
        <f>IF(AZ28=2,G28,0)</f>
        <v>0</v>
      </c>
      <c r="BC28" s="122">
        <f>IF(AZ28=3,G28,0)</f>
        <v>0</v>
      </c>
      <c r="BD28" s="122">
        <f>IF(AZ28=4,G28,0)</f>
        <v>0</v>
      </c>
      <c r="BE28" s="122">
        <f>IF(AZ28=5,G28,0)</f>
        <v>0</v>
      </c>
      <c r="CZ28" s="122">
        <v>0</v>
      </c>
    </row>
    <row r="29" spans="1:104">
      <c r="A29" s="162"/>
      <c r="B29" s="163" t="s">
        <v>69</v>
      </c>
      <c r="C29" s="164" t="str">
        <f>CONCATENATE(B25," ",C25)</f>
        <v>2 Vodorovné konstrukce</v>
      </c>
      <c r="D29" s="162"/>
      <c r="E29" s="165"/>
      <c r="F29" s="165"/>
      <c r="G29" s="166">
        <f>SUM(G25:G28)</f>
        <v>0</v>
      </c>
      <c r="J29" s="206"/>
      <c r="O29" s="149">
        <v>4</v>
      </c>
      <c r="BA29" s="167">
        <f>SUM(BA25:BA28)</f>
        <v>0</v>
      </c>
      <c r="BB29" s="167">
        <f>SUM(BB25:BB28)</f>
        <v>0</v>
      </c>
      <c r="BC29" s="167">
        <f>SUM(BC25:BC28)</f>
        <v>0</v>
      </c>
      <c r="BD29" s="167">
        <f>SUM(BD25:BD28)</f>
        <v>0</v>
      </c>
      <c r="BE29" s="167">
        <f>SUM(BE25:BE28)</f>
        <v>0</v>
      </c>
    </row>
    <row r="30" spans="1:104">
      <c r="A30" s="142" t="s">
        <v>65</v>
      </c>
      <c r="B30" s="143" t="s">
        <v>103</v>
      </c>
      <c r="C30" s="144" t="s">
        <v>104</v>
      </c>
      <c r="D30" s="145"/>
      <c r="E30" s="146"/>
      <c r="F30" s="146"/>
      <c r="G30" s="147"/>
      <c r="H30" s="148"/>
      <c r="I30" s="148"/>
      <c r="O30" s="149">
        <v>1</v>
      </c>
    </row>
    <row r="31" spans="1:104" ht="22.5">
      <c r="A31" s="150">
        <v>11</v>
      </c>
      <c r="B31" s="151" t="s">
        <v>105</v>
      </c>
      <c r="C31" s="152" t="s">
        <v>106</v>
      </c>
      <c r="D31" s="153" t="s">
        <v>107</v>
      </c>
      <c r="E31" s="154">
        <v>43.5</v>
      </c>
      <c r="F31" s="204"/>
      <c r="G31" s="155">
        <f>E31*F31</f>
        <v>0</v>
      </c>
      <c r="O31" s="149">
        <v>2</v>
      </c>
      <c r="AA31" s="122">
        <v>12</v>
      </c>
      <c r="AB31" s="122">
        <v>0</v>
      </c>
      <c r="AC31" s="122">
        <v>11</v>
      </c>
      <c r="AZ31" s="122">
        <v>1</v>
      </c>
      <c r="BA31" s="122">
        <f>IF(AZ31=1,G31,0)</f>
        <v>0</v>
      </c>
      <c r="BB31" s="122">
        <f>IF(AZ31=2,G31,0)</f>
        <v>0</v>
      </c>
      <c r="BC31" s="122">
        <f>IF(AZ31=3,G31,0)</f>
        <v>0</v>
      </c>
      <c r="BD31" s="122">
        <f>IF(AZ31=4,G31,0)</f>
        <v>0</v>
      </c>
      <c r="BE31" s="122">
        <f>IF(AZ31=5,G31,0)</f>
        <v>0</v>
      </c>
      <c r="CZ31" s="122">
        <v>4.1309999999999999E-2</v>
      </c>
    </row>
    <row r="32" spans="1:104">
      <c r="A32" s="156"/>
      <c r="B32" s="157"/>
      <c r="C32" s="195" t="s">
        <v>108</v>
      </c>
      <c r="D32" s="196"/>
      <c r="E32" s="158">
        <v>4</v>
      </c>
      <c r="F32" s="159"/>
      <c r="G32" s="160"/>
      <c r="M32" s="161" t="s">
        <v>108</v>
      </c>
      <c r="O32" s="149"/>
    </row>
    <row r="33" spans="1:104">
      <c r="A33" s="156"/>
      <c r="B33" s="157"/>
      <c r="C33" s="195" t="s">
        <v>109</v>
      </c>
      <c r="D33" s="196"/>
      <c r="E33" s="158">
        <v>7</v>
      </c>
      <c r="F33" s="159"/>
      <c r="G33" s="160"/>
      <c r="M33" s="161" t="s">
        <v>109</v>
      </c>
      <c r="O33" s="149"/>
    </row>
    <row r="34" spans="1:104">
      <c r="A34" s="156"/>
      <c r="B34" s="157"/>
      <c r="C34" s="195" t="s">
        <v>110</v>
      </c>
      <c r="D34" s="196"/>
      <c r="E34" s="158">
        <v>28</v>
      </c>
      <c r="F34" s="159"/>
      <c r="G34" s="160"/>
      <c r="M34" s="161" t="s">
        <v>110</v>
      </c>
      <c r="O34" s="149"/>
    </row>
    <row r="35" spans="1:104">
      <c r="A35" s="156"/>
      <c r="B35" s="157"/>
      <c r="C35" s="195" t="s">
        <v>111</v>
      </c>
      <c r="D35" s="196"/>
      <c r="E35" s="158">
        <v>4.5</v>
      </c>
      <c r="F35" s="159"/>
      <c r="G35" s="160"/>
      <c r="M35" s="161" t="s">
        <v>111</v>
      </c>
      <c r="O35" s="149"/>
    </row>
    <row r="36" spans="1:104" ht="22.5">
      <c r="A36" s="150">
        <v>12</v>
      </c>
      <c r="B36" s="151" t="s">
        <v>112</v>
      </c>
      <c r="C36" s="152" t="s">
        <v>113</v>
      </c>
      <c r="D36" s="153" t="s">
        <v>107</v>
      </c>
      <c r="E36" s="154">
        <v>7.5</v>
      </c>
      <c r="F36" s="204"/>
      <c r="G36" s="155">
        <f>E36*F36</f>
        <v>0</v>
      </c>
      <c r="O36" s="149">
        <v>2</v>
      </c>
      <c r="AA36" s="122">
        <v>12</v>
      </c>
      <c r="AB36" s="122">
        <v>0</v>
      </c>
      <c r="AC36" s="122">
        <v>12</v>
      </c>
      <c r="AZ36" s="122">
        <v>1</v>
      </c>
      <c r="BA36" s="122">
        <f>IF(AZ36=1,G36,0)</f>
        <v>0</v>
      </c>
      <c r="BB36" s="122">
        <f>IF(AZ36=2,G36,0)</f>
        <v>0</v>
      </c>
      <c r="BC36" s="122">
        <f>IF(AZ36=3,G36,0)</f>
        <v>0</v>
      </c>
      <c r="BD36" s="122">
        <f>IF(AZ36=4,G36,0)</f>
        <v>0</v>
      </c>
      <c r="BE36" s="122">
        <f>IF(AZ36=5,G36,0)</f>
        <v>0</v>
      </c>
      <c r="CZ36" s="122">
        <v>0</v>
      </c>
    </row>
    <row r="37" spans="1:104">
      <c r="A37" s="156"/>
      <c r="B37" s="157"/>
      <c r="C37" s="195" t="s">
        <v>114</v>
      </c>
      <c r="D37" s="196"/>
      <c r="E37" s="158">
        <v>0</v>
      </c>
      <c r="F37" s="159"/>
      <c r="G37" s="160"/>
      <c r="M37" s="161" t="s">
        <v>114</v>
      </c>
      <c r="O37" s="149"/>
    </row>
    <row r="38" spans="1:104">
      <c r="A38" s="156"/>
      <c r="B38" s="157"/>
      <c r="C38" s="195" t="s">
        <v>115</v>
      </c>
      <c r="D38" s="196"/>
      <c r="E38" s="158">
        <v>7.5</v>
      </c>
      <c r="F38" s="159"/>
      <c r="G38" s="160"/>
      <c r="M38" s="161" t="s">
        <v>115</v>
      </c>
      <c r="O38" s="149"/>
    </row>
    <row r="39" spans="1:104">
      <c r="A39" s="150">
        <v>13</v>
      </c>
      <c r="B39" s="151" t="s">
        <v>116</v>
      </c>
      <c r="C39" s="152" t="s">
        <v>117</v>
      </c>
      <c r="D39" s="153" t="s">
        <v>81</v>
      </c>
      <c r="E39" s="154">
        <v>2</v>
      </c>
      <c r="F39" s="204"/>
      <c r="G39" s="155">
        <f>E39*F39</f>
        <v>0</v>
      </c>
      <c r="O39" s="149">
        <v>2</v>
      </c>
      <c r="AA39" s="122">
        <v>12</v>
      </c>
      <c r="AB39" s="122">
        <v>0</v>
      </c>
      <c r="AC39" s="122">
        <v>13</v>
      </c>
      <c r="AZ39" s="122">
        <v>1</v>
      </c>
      <c r="BA39" s="122">
        <f>IF(AZ39=1,G39,0)</f>
        <v>0</v>
      </c>
      <c r="BB39" s="122">
        <f>IF(AZ39=2,G39,0)</f>
        <v>0</v>
      </c>
      <c r="BC39" s="122">
        <f>IF(AZ39=3,G39,0)</f>
        <v>0</v>
      </c>
      <c r="BD39" s="122">
        <f>IF(AZ39=4,G39,0)</f>
        <v>0</v>
      </c>
      <c r="BE39" s="122">
        <f>IF(AZ39=5,G39,0)</f>
        <v>0</v>
      </c>
      <c r="CZ39" s="122">
        <v>0.36371999999999999</v>
      </c>
    </row>
    <row r="40" spans="1:104">
      <c r="A40" s="162"/>
      <c r="B40" s="163" t="s">
        <v>69</v>
      </c>
      <c r="C40" s="164" t="str">
        <f>CONCATENATE(B30," ",C30)</f>
        <v>3 svislé konstrukce</v>
      </c>
      <c r="D40" s="162"/>
      <c r="E40" s="165"/>
      <c r="F40" s="165"/>
      <c r="G40" s="166">
        <f>SUM(G30:G39)</f>
        <v>0</v>
      </c>
      <c r="O40" s="149">
        <v>4</v>
      </c>
      <c r="BA40" s="167">
        <f>SUM(BA30:BA39)</f>
        <v>0</v>
      </c>
      <c r="BB40" s="167">
        <f>SUM(BB30:BB39)</f>
        <v>0</v>
      </c>
      <c r="BC40" s="167">
        <f>SUM(BC30:BC39)</f>
        <v>0</v>
      </c>
      <c r="BD40" s="167">
        <f>SUM(BD30:BD39)</f>
        <v>0</v>
      </c>
      <c r="BE40" s="167">
        <f>SUM(BE30:BE39)</f>
        <v>0</v>
      </c>
    </row>
    <row r="41" spans="1:104">
      <c r="A41" s="142" t="s">
        <v>65</v>
      </c>
      <c r="B41" s="143" t="s">
        <v>118</v>
      </c>
      <c r="C41" s="144" t="s">
        <v>119</v>
      </c>
      <c r="D41" s="145"/>
      <c r="E41" s="146"/>
      <c r="F41" s="146"/>
      <c r="G41" s="147"/>
      <c r="H41" s="148"/>
      <c r="I41" s="148"/>
      <c r="O41" s="149">
        <v>1</v>
      </c>
    </row>
    <row r="42" spans="1:104" ht="22.5">
      <c r="A42" s="150">
        <v>14</v>
      </c>
      <c r="B42" s="151" t="s">
        <v>120</v>
      </c>
      <c r="C42" s="152" t="s">
        <v>121</v>
      </c>
      <c r="D42" s="153" t="s">
        <v>81</v>
      </c>
      <c r="E42" s="154">
        <v>500</v>
      </c>
      <c r="F42" s="204"/>
      <c r="G42" s="155">
        <f>E42*F42</f>
        <v>0</v>
      </c>
      <c r="O42" s="149">
        <v>2</v>
      </c>
      <c r="AA42" s="122">
        <v>12</v>
      </c>
      <c r="AB42" s="122">
        <v>0</v>
      </c>
      <c r="AC42" s="122">
        <v>14</v>
      </c>
      <c r="AZ42" s="122">
        <v>1</v>
      </c>
      <c r="BA42" s="122">
        <f>IF(AZ42=1,G42,0)</f>
        <v>0</v>
      </c>
      <c r="BB42" s="122">
        <f>IF(AZ42=2,G42,0)</f>
        <v>0</v>
      </c>
      <c r="BC42" s="122">
        <f>IF(AZ42=3,G42,0)</f>
        <v>0</v>
      </c>
      <c r="BD42" s="122">
        <f>IF(AZ42=4,G42,0)</f>
        <v>0</v>
      </c>
      <c r="BE42" s="122">
        <f>IF(AZ42=5,G42,0)</f>
        <v>0</v>
      </c>
      <c r="CZ42" s="122">
        <v>0.17726</v>
      </c>
    </row>
    <row r="43" spans="1:104" ht="22.5">
      <c r="A43" s="150">
        <v>15</v>
      </c>
      <c r="B43" s="151" t="s">
        <v>122</v>
      </c>
      <c r="C43" s="152" t="s">
        <v>123</v>
      </c>
      <c r="D43" s="153" t="s">
        <v>81</v>
      </c>
      <c r="E43" s="154">
        <v>55</v>
      </c>
      <c r="F43" s="204"/>
      <c r="G43" s="155">
        <f>E43*F43</f>
        <v>0</v>
      </c>
      <c r="O43" s="149">
        <v>2</v>
      </c>
      <c r="AA43" s="122">
        <v>12</v>
      </c>
      <c r="AB43" s="122">
        <v>0</v>
      </c>
      <c r="AC43" s="122">
        <v>15</v>
      </c>
      <c r="AZ43" s="122">
        <v>1</v>
      </c>
      <c r="BA43" s="122">
        <f>IF(AZ43=1,G43,0)</f>
        <v>0</v>
      </c>
      <c r="BB43" s="122">
        <f>IF(AZ43=2,G43,0)</f>
        <v>0</v>
      </c>
      <c r="BC43" s="122">
        <f>IF(AZ43=3,G43,0)</f>
        <v>0</v>
      </c>
      <c r="BD43" s="122">
        <f>IF(AZ43=4,G43,0)</f>
        <v>0</v>
      </c>
      <c r="BE43" s="122">
        <f>IF(AZ43=5,G43,0)</f>
        <v>0</v>
      </c>
      <c r="CZ43" s="122">
        <v>0.13769000000000001</v>
      </c>
    </row>
    <row r="44" spans="1:104">
      <c r="A44" s="162"/>
      <c r="B44" s="163" t="s">
        <v>69</v>
      </c>
      <c r="C44" s="164" t="str">
        <f>CONCATENATE(B41," ",C41)</f>
        <v>5 Komunikace</v>
      </c>
      <c r="D44" s="162"/>
      <c r="E44" s="165"/>
      <c r="F44" s="165"/>
      <c r="G44" s="166">
        <f>SUM(G41:G43)</f>
        <v>0</v>
      </c>
      <c r="O44" s="149">
        <v>4</v>
      </c>
      <c r="BA44" s="167">
        <f>SUM(BA41:BA43)</f>
        <v>0</v>
      </c>
      <c r="BB44" s="167">
        <f>SUM(BB41:BB43)</f>
        <v>0</v>
      </c>
      <c r="BC44" s="167">
        <f>SUM(BC41:BC43)</f>
        <v>0</v>
      </c>
      <c r="BD44" s="167">
        <f>SUM(BD41:BD43)</f>
        <v>0</v>
      </c>
      <c r="BE44" s="167">
        <f>SUM(BE41:BE43)</f>
        <v>0</v>
      </c>
    </row>
    <row r="45" spans="1:104">
      <c r="A45" s="142" t="s">
        <v>65</v>
      </c>
      <c r="B45" s="143" t="s">
        <v>124</v>
      </c>
      <c r="C45" s="144" t="s">
        <v>125</v>
      </c>
      <c r="D45" s="145"/>
      <c r="E45" s="146"/>
      <c r="F45" s="146"/>
      <c r="G45" s="147"/>
      <c r="H45" s="148"/>
      <c r="I45" s="148"/>
      <c r="O45" s="149">
        <v>1</v>
      </c>
    </row>
    <row r="46" spans="1:104">
      <c r="A46" s="150">
        <v>16</v>
      </c>
      <c r="B46" s="151" t="s">
        <v>126</v>
      </c>
      <c r="C46" s="152" t="s">
        <v>127</v>
      </c>
      <c r="D46" s="153" t="s">
        <v>128</v>
      </c>
      <c r="E46" s="154">
        <v>1</v>
      </c>
      <c r="F46" s="204"/>
      <c r="G46" s="155">
        <f>E46*F46</f>
        <v>0</v>
      </c>
      <c r="O46" s="149">
        <v>2</v>
      </c>
      <c r="AA46" s="122">
        <v>12</v>
      </c>
      <c r="AB46" s="122">
        <v>0</v>
      </c>
      <c r="AC46" s="122">
        <v>16</v>
      </c>
      <c r="AZ46" s="122">
        <v>1</v>
      </c>
      <c r="BA46" s="122">
        <f>IF(AZ46=1,G46,0)</f>
        <v>0</v>
      </c>
      <c r="BB46" s="122">
        <f>IF(AZ46=2,G46,0)</f>
        <v>0</v>
      </c>
      <c r="BC46" s="122">
        <f>IF(AZ46=3,G46,0)</f>
        <v>0</v>
      </c>
      <c r="BD46" s="122">
        <f>IF(AZ46=4,G46,0)</f>
        <v>0</v>
      </c>
      <c r="BE46" s="122">
        <f>IF(AZ46=5,G46,0)</f>
        <v>0</v>
      </c>
      <c r="CZ46" s="122">
        <v>0.80786000000000002</v>
      </c>
    </row>
    <row r="47" spans="1:104">
      <c r="A47" s="162"/>
      <c r="B47" s="163" t="s">
        <v>69</v>
      </c>
      <c r="C47" s="164" t="str">
        <f>CONCATENATE(B45," ",C45)</f>
        <v>8 Trubní vedení</v>
      </c>
      <c r="D47" s="162"/>
      <c r="E47" s="165"/>
      <c r="F47" s="165"/>
      <c r="G47" s="166">
        <f>SUM(G45:G46)</f>
        <v>0</v>
      </c>
      <c r="O47" s="149">
        <v>4</v>
      </c>
      <c r="BA47" s="167">
        <f>SUM(BA45:BA46)</f>
        <v>0</v>
      </c>
      <c r="BB47" s="167">
        <f>SUM(BB45:BB46)</f>
        <v>0</v>
      </c>
      <c r="BC47" s="167">
        <f>SUM(BC45:BC46)</f>
        <v>0</v>
      </c>
      <c r="BD47" s="167">
        <f>SUM(BD45:BD46)</f>
        <v>0</v>
      </c>
      <c r="BE47" s="167">
        <f>SUM(BE45:BE46)</f>
        <v>0</v>
      </c>
    </row>
    <row r="48" spans="1:104">
      <c r="A48" s="142" t="s">
        <v>65</v>
      </c>
      <c r="B48" s="143" t="s">
        <v>129</v>
      </c>
      <c r="C48" s="144" t="s">
        <v>130</v>
      </c>
      <c r="D48" s="145"/>
      <c r="E48" s="146"/>
      <c r="F48" s="146"/>
      <c r="G48" s="147"/>
      <c r="H48" s="148"/>
      <c r="I48" s="148"/>
      <c r="O48" s="149">
        <v>1</v>
      </c>
    </row>
    <row r="49" spans="1:104">
      <c r="A49" s="150">
        <v>17</v>
      </c>
      <c r="B49" s="151" t="s">
        <v>131</v>
      </c>
      <c r="C49" s="152" t="s">
        <v>132</v>
      </c>
      <c r="D49" s="153" t="s">
        <v>107</v>
      </c>
      <c r="E49" s="154">
        <v>580</v>
      </c>
      <c r="F49" s="204"/>
      <c r="G49" s="155">
        <f>E49*F49</f>
        <v>0</v>
      </c>
      <c r="O49" s="149">
        <v>2</v>
      </c>
      <c r="AA49" s="122">
        <v>12</v>
      </c>
      <c r="AB49" s="122">
        <v>0</v>
      </c>
      <c r="AC49" s="122">
        <v>17</v>
      </c>
      <c r="AZ49" s="122">
        <v>1</v>
      </c>
      <c r="BA49" s="122">
        <f>IF(AZ49=1,G49,0)</f>
        <v>0</v>
      </c>
      <c r="BB49" s="122">
        <f>IF(AZ49=2,G49,0)</f>
        <v>0</v>
      </c>
      <c r="BC49" s="122">
        <f>IF(AZ49=3,G49,0)</f>
        <v>0</v>
      </c>
      <c r="BD49" s="122">
        <f>IF(AZ49=4,G49,0)</f>
        <v>0</v>
      </c>
      <c r="BE49" s="122">
        <f>IF(AZ49=5,G49,0)</f>
        <v>0</v>
      </c>
      <c r="CZ49" s="122">
        <v>0</v>
      </c>
    </row>
    <row r="50" spans="1:104">
      <c r="A50" s="156"/>
      <c r="B50" s="157"/>
      <c r="C50" s="195" t="s">
        <v>133</v>
      </c>
      <c r="D50" s="196"/>
      <c r="E50" s="158">
        <v>580</v>
      </c>
      <c r="F50" s="159"/>
      <c r="G50" s="160"/>
      <c r="M50" s="161" t="s">
        <v>133</v>
      </c>
      <c r="O50" s="149"/>
    </row>
    <row r="51" spans="1:104" ht="22.5">
      <c r="A51" s="150">
        <v>18</v>
      </c>
      <c r="B51" s="151" t="s">
        <v>134</v>
      </c>
      <c r="C51" s="152" t="s">
        <v>135</v>
      </c>
      <c r="D51" s="153" t="s">
        <v>107</v>
      </c>
      <c r="E51" s="154">
        <v>2.5</v>
      </c>
      <c r="F51" s="204"/>
      <c r="G51" s="155">
        <f t="shared" ref="G51:G56" si="0">E51*F51</f>
        <v>0</v>
      </c>
      <c r="O51" s="149">
        <v>2</v>
      </c>
      <c r="AA51" s="122">
        <v>12</v>
      </c>
      <c r="AB51" s="122">
        <v>0</v>
      </c>
      <c r="AC51" s="122">
        <v>18</v>
      </c>
      <c r="AZ51" s="122">
        <v>1</v>
      </c>
      <c r="BA51" s="122">
        <f t="shared" ref="BA51:BA56" si="1">IF(AZ51=1,G51,0)</f>
        <v>0</v>
      </c>
      <c r="BB51" s="122">
        <f t="shared" ref="BB51:BB56" si="2">IF(AZ51=2,G51,0)</f>
        <v>0</v>
      </c>
      <c r="BC51" s="122">
        <f t="shared" ref="BC51:BC56" si="3">IF(AZ51=3,G51,0)</f>
        <v>0</v>
      </c>
      <c r="BD51" s="122">
        <f t="shared" ref="BD51:BD56" si="4">IF(AZ51=4,G51,0)</f>
        <v>0</v>
      </c>
      <c r="BE51" s="122">
        <f t="shared" ref="BE51:BE56" si="5">IF(AZ51=5,G51,0)</f>
        <v>0</v>
      </c>
      <c r="CZ51" s="122">
        <v>0.14424000000000001</v>
      </c>
    </row>
    <row r="52" spans="1:104">
      <c r="A52" s="150">
        <v>19</v>
      </c>
      <c r="B52" s="151" t="s">
        <v>136</v>
      </c>
      <c r="C52" s="152" t="s">
        <v>137</v>
      </c>
      <c r="D52" s="153" t="s">
        <v>74</v>
      </c>
      <c r="E52" s="154">
        <v>3</v>
      </c>
      <c r="F52" s="204"/>
      <c r="G52" s="155">
        <f t="shared" si="0"/>
        <v>0</v>
      </c>
      <c r="O52" s="149">
        <v>2</v>
      </c>
      <c r="AA52" s="122">
        <v>12</v>
      </c>
      <c r="AB52" s="122">
        <v>1</v>
      </c>
      <c r="AC52" s="122">
        <v>19</v>
      </c>
      <c r="AZ52" s="122">
        <v>1</v>
      </c>
      <c r="BA52" s="122">
        <f t="shared" si="1"/>
        <v>0</v>
      </c>
      <c r="BB52" s="122">
        <f t="shared" si="2"/>
        <v>0</v>
      </c>
      <c r="BC52" s="122">
        <f t="shared" si="3"/>
        <v>0</v>
      </c>
      <c r="BD52" s="122">
        <f t="shared" si="4"/>
        <v>0</v>
      </c>
      <c r="BE52" s="122">
        <f t="shared" si="5"/>
        <v>0</v>
      </c>
      <c r="CZ52" s="122">
        <v>0.08</v>
      </c>
    </row>
    <row r="53" spans="1:104">
      <c r="A53" s="150">
        <v>20</v>
      </c>
      <c r="B53" s="151" t="s">
        <v>138</v>
      </c>
      <c r="C53" s="152" t="s">
        <v>139</v>
      </c>
      <c r="D53" s="153" t="s">
        <v>77</v>
      </c>
      <c r="E53" s="154">
        <v>0.3</v>
      </c>
      <c r="F53" s="204"/>
      <c r="G53" s="155">
        <f t="shared" si="0"/>
        <v>0</v>
      </c>
      <c r="O53" s="149">
        <v>2</v>
      </c>
      <c r="AA53" s="122">
        <v>12</v>
      </c>
      <c r="AB53" s="122">
        <v>0</v>
      </c>
      <c r="AC53" s="122">
        <v>20</v>
      </c>
      <c r="AZ53" s="122">
        <v>1</v>
      </c>
      <c r="BA53" s="122">
        <f t="shared" si="1"/>
        <v>0</v>
      </c>
      <c r="BB53" s="122">
        <f t="shared" si="2"/>
        <v>0</v>
      </c>
      <c r="BC53" s="122">
        <f t="shared" si="3"/>
        <v>0</v>
      </c>
      <c r="BD53" s="122">
        <f t="shared" si="4"/>
        <v>0</v>
      </c>
      <c r="BE53" s="122">
        <f t="shared" si="5"/>
        <v>0</v>
      </c>
      <c r="CZ53" s="122">
        <v>0</v>
      </c>
    </row>
    <row r="54" spans="1:104" ht="22.5">
      <c r="A54" s="150">
        <v>21</v>
      </c>
      <c r="B54" s="151" t="s">
        <v>140</v>
      </c>
      <c r="C54" s="152" t="s">
        <v>141</v>
      </c>
      <c r="D54" s="153" t="s">
        <v>68</v>
      </c>
      <c r="E54" s="154">
        <v>3</v>
      </c>
      <c r="F54" s="204"/>
      <c r="G54" s="155">
        <f t="shared" si="0"/>
        <v>0</v>
      </c>
      <c r="O54" s="149">
        <v>2</v>
      </c>
      <c r="AA54" s="122">
        <v>12</v>
      </c>
      <c r="AB54" s="122">
        <v>0</v>
      </c>
      <c r="AC54" s="122">
        <v>21</v>
      </c>
      <c r="AZ54" s="122">
        <v>1</v>
      </c>
      <c r="BA54" s="122">
        <f t="shared" si="1"/>
        <v>0</v>
      </c>
      <c r="BB54" s="122">
        <f t="shared" si="2"/>
        <v>0</v>
      </c>
      <c r="BC54" s="122">
        <f t="shared" si="3"/>
        <v>0</v>
      </c>
      <c r="BD54" s="122">
        <f t="shared" si="4"/>
        <v>0</v>
      </c>
      <c r="BE54" s="122">
        <f t="shared" si="5"/>
        <v>0</v>
      </c>
      <c r="CZ54" s="122">
        <v>1E-3</v>
      </c>
    </row>
    <row r="55" spans="1:104" ht="22.5">
      <c r="A55" s="150">
        <v>22</v>
      </c>
      <c r="B55" s="151" t="s">
        <v>142</v>
      </c>
      <c r="C55" s="152" t="s">
        <v>143</v>
      </c>
      <c r="D55" s="153" t="s">
        <v>74</v>
      </c>
      <c r="E55" s="154">
        <v>3</v>
      </c>
      <c r="F55" s="204"/>
      <c r="G55" s="155">
        <f t="shared" si="0"/>
        <v>0</v>
      </c>
      <c r="O55" s="149">
        <v>2</v>
      </c>
      <c r="AA55" s="122">
        <v>12</v>
      </c>
      <c r="AB55" s="122">
        <v>0</v>
      </c>
      <c r="AC55" s="122">
        <v>22</v>
      </c>
      <c r="AZ55" s="122">
        <v>1</v>
      </c>
      <c r="BA55" s="122">
        <f t="shared" si="1"/>
        <v>0</v>
      </c>
      <c r="BB55" s="122">
        <f t="shared" si="2"/>
        <v>0</v>
      </c>
      <c r="BC55" s="122">
        <f t="shared" si="3"/>
        <v>0</v>
      </c>
      <c r="BD55" s="122">
        <f t="shared" si="4"/>
        <v>0</v>
      </c>
      <c r="BE55" s="122">
        <f t="shared" si="5"/>
        <v>0</v>
      </c>
      <c r="CZ55" s="122">
        <v>0.25</v>
      </c>
    </row>
    <row r="56" spans="1:104" ht="22.5">
      <c r="A56" s="150">
        <v>23</v>
      </c>
      <c r="B56" s="151" t="s">
        <v>144</v>
      </c>
      <c r="C56" s="152" t="s">
        <v>145</v>
      </c>
      <c r="D56" s="153" t="s">
        <v>74</v>
      </c>
      <c r="E56" s="154">
        <v>3</v>
      </c>
      <c r="F56" s="204"/>
      <c r="G56" s="155">
        <f t="shared" si="0"/>
        <v>0</v>
      </c>
      <c r="O56" s="149">
        <v>2</v>
      </c>
      <c r="AA56" s="122">
        <v>12</v>
      </c>
      <c r="AB56" s="122">
        <v>1</v>
      </c>
      <c r="AC56" s="122">
        <v>23</v>
      </c>
      <c r="AZ56" s="122">
        <v>1</v>
      </c>
      <c r="BA56" s="122">
        <f t="shared" si="1"/>
        <v>0</v>
      </c>
      <c r="BB56" s="122">
        <f t="shared" si="2"/>
        <v>0</v>
      </c>
      <c r="BC56" s="122">
        <f t="shared" si="3"/>
        <v>0</v>
      </c>
      <c r="BD56" s="122">
        <f t="shared" si="4"/>
        <v>0</v>
      </c>
      <c r="BE56" s="122">
        <f t="shared" si="5"/>
        <v>0</v>
      </c>
      <c r="CZ56" s="122">
        <v>1.2600000000000001E-3</v>
      </c>
    </row>
    <row r="57" spans="1:104">
      <c r="A57" s="162"/>
      <c r="B57" s="163" t="s">
        <v>69</v>
      </c>
      <c r="C57" s="164" t="str">
        <f>CONCATENATE(B48," ",C48)</f>
        <v>9 Ostatní</v>
      </c>
      <c r="D57" s="162"/>
      <c r="E57" s="165"/>
      <c r="F57" s="165"/>
      <c r="G57" s="166">
        <f>SUM(G48:G56)</f>
        <v>0</v>
      </c>
      <c r="O57" s="149">
        <v>4</v>
      </c>
      <c r="BA57" s="167">
        <f>SUM(BA48:BA56)</f>
        <v>0</v>
      </c>
      <c r="BB57" s="167">
        <f>SUM(BB48:BB56)</f>
        <v>0</v>
      </c>
      <c r="BC57" s="167">
        <f>SUM(BC48:BC56)</f>
        <v>0</v>
      </c>
      <c r="BD57" s="167">
        <f>SUM(BD48:BD56)</f>
        <v>0</v>
      </c>
      <c r="BE57" s="167">
        <f>SUM(BE48:BE56)</f>
        <v>0</v>
      </c>
    </row>
    <row r="58" spans="1:104">
      <c r="A58" s="142" t="s">
        <v>65</v>
      </c>
      <c r="B58" s="143" t="s">
        <v>146</v>
      </c>
      <c r="C58" s="144" t="s">
        <v>147</v>
      </c>
      <c r="D58" s="145"/>
      <c r="E58" s="146"/>
      <c r="F58" s="146"/>
      <c r="G58" s="147"/>
      <c r="H58" s="148"/>
      <c r="I58" s="148"/>
      <c r="O58" s="149">
        <v>1</v>
      </c>
    </row>
    <row r="59" spans="1:104">
      <c r="A59" s="150">
        <v>24</v>
      </c>
      <c r="B59" s="151" t="s">
        <v>148</v>
      </c>
      <c r="C59" s="152" t="s">
        <v>149</v>
      </c>
      <c r="D59" s="153" t="s">
        <v>150</v>
      </c>
      <c r="E59" s="154">
        <v>1.47</v>
      </c>
      <c r="F59" s="204"/>
      <c r="G59" s="155">
        <f>E59*F59</f>
        <v>0</v>
      </c>
      <c r="O59" s="149">
        <v>2</v>
      </c>
      <c r="AA59" s="122">
        <v>12</v>
      </c>
      <c r="AB59" s="122">
        <v>0</v>
      </c>
      <c r="AC59" s="122">
        <v>24</v>
      </c>
      <c r="AZ59" s="122">
        <v>1</v>
      </c>
      <c r="BA59" s="122">
        <f>IF(AZ59=1,G59,0)</f>
        <v>0</v>
      </c>
      <c r="BB59" s="122">
        <f>IF(AZ59=2,G59,0)</f>
        <v>0</v>
      </c>
      <c r="BC59" s="122">
        <f>IF(AZ59=3,G59,0)</f>
        <v>0</v>
      </c>
      <c r="BD59" s="122">
        <f>IF(AZ59=4,G59,0)</f>
        <v>0</v>
      </c>
      <c r="BE59" s="122">
        <f>IF(AZ59=5,G59,0)</f>
        <v>0</v>
      </c>
      <c r="CZ59" s="122">
        <v>0</v>
      </c>
    </row>
    <row r="60" spans="1:104">
      <c r="A60" s="156"/>
      <c r="B60" s="157"/>
      <c r="C60" s="195" t="s">
        <v>151</v>
      </c>
      <c r="D60" s="196"/>
      <c r="E60" s="158">
        <v>1.47</v>
      </c>
      <c r="F60" s="159"/>
      <c r="G60" s="160"/>
      <c r="M60" s="161" t="s">
        <v>151</v>
      </c>
      <c r="O60" s="149"/>
    </row>
    <row r="61" spans="1:104" ht="22.5">
      <c r="A61" s="150">
        <v>25</v>
      </c>
      <c r="B61" s="151" t="s">
        <v>152</v>
      </c>
      <c r="C61" s="152" t="s">
        <v>153</v>
      </c>
      <c r="D61" s="153" t="s">
        <v>77</v>
      </c>
      <c r="E61" s="154">
        <v>0.22800000000000001</v>
      </c>
      <c r="F61" s="204"/>
      <c r="G61" s="155">
        <f>E61*F61</f>
        <v>0</v>
      </c>
      <c r="O61" s="149">
        <v>2</v>
      </c>
      <c r="AA61" s="122">
        <v>12</v>
      </c>
      <c r="AB61" s="122">
        <v>0</v>
      </c>
      <c r="AC61" s="122">
        <v>25</v>
      </c>
      <c r="AZ61" s="122">
        <v>1</v>
      </c>
      <c r="BA61" s="122">
        <f>IF(AZ61=1,G61,0)</f>
        <v>0</v>
      </c>
      <c r="BB61" s="122">
        <f>IF(AZ61=2,G61,0)</f>
        <v>0</v>
      </c>
      <c r="BC61" s="122">
        <f>IF(AZ61=3,G61,0)</f>
        <v>0</v>
      </c>
      <c r="BD61" s="122">
        <f>IF(AZ61=4,G61,0)</f>
        <v>0</v>
      </c>
      <c r="BE61" s="122">
        <f>IF(AZ61=5,G61,0)</f>
        <v>0</v>
      </c>
      <c r="CZ61" s="122">
        <v>0</v>
      </c>
    </row>
    <row r="62" spans="1:104">
      <c r="A62" s="156"/>
      <c r="B62" s="157"/>
      <c r="C62" s="195" t="s">
        <v>154</v>
      </c>
      <c r="D62" s="196"/>
      <c r="E62" s="158">
        <v>0.1875</v>
      </c>
      <c r="F62" s="159"/>
      <c r="G62" s="160"/>
      <c r="M62" s="161" t="s">
        <v>154</v>
      </c>
      <c r="O62" s="149"/>
    </row>
    <row r="63" spans="1:104">
      <c r="A63" s="156"/>
      <c r="B63" s="157"/>
      <c r="C63" s="195" t="s">
        <v>155</v>
      </c>
      <c r="D63" s="196"/>
      <c r="E63" s="158">
        <v>4.0500000000000001E-2</v>
      </c>
      <c r="F63" s="159"/>
      <c r="G63" s="160"/>
      <c r="M63" s="161" t="s">
        <v>155</v>
      </c>
      <c r="O63" s="149"/>
    </row>
    <row r="64" spans="1:104">
      <c r="A64" s="162"/>
      <c r="B64" s="163" t="s">
        <v>69</v>
      </c>
      <c r="C64" s="164" t="str">
        <f>CONCATENATE(B58," ",C58)</f>
        <v>96 Přesuny suti a vybouraných hmot</v>
      </c>
      <c r="D64" s="162"/>
      <c r="E64" s="165"/>
      <c r="F64" s="165"/>
      <c r="G64" s="166">
        <f>SUM(G58:G63)</f>
        <v>0</v>
      </c>
      <c r="O64" s="149">
        <v>4</v>
      </c>
      <c r="BA64" s="167">
        <f>SUM(BA58:BA63)</f>
        <v>0</v>
      </c>
      <c r="BB64" s="167">
        <f>SUM(BB58:BB63)</f>
        <v>0</v>
      </c>
      <c r="BC64" s="167">
        <f>SUM(BC58:BC63)</f>
        <v>0</v>
      </c>
      <c r="BD64" s="167">
        <f>SUM(BD58:BD63)</f>
        <v>0</v>
      </c>
      <c r="BE64" s="167">
        <f>SUM(BE58:BE63)</f>
        <v>0</v>
      </c>
    </row>
    <row r="65" spans="1:104">
      <c r="A65" s="142" t="s">
        <v>65</v>
      </c>
      <c r="B65" s="143" t="s">
        <v>156</v>
      </c>
      <c r="C65" s="144" t="s">
        <v>157</v>
      </c>
      <c r="D65" s="145"/>
      <c r="E65" s="146"/>
      <c r="F65" s="146"/>
      <c r="G65" s="147"/>
      <c r="H65" s="148"/>
      <c r="I65" s="148"/>
      <c r="O65" s="149">
        <v>1</v>
      </c>
    </row>
    <row r="66" spans="1:104">
      <c r="A66" s="150">
        <v>26</v>
      </c>
      <c r="B66" s="151" t="s">
        <v>158</v>
      </c>
      <c r="C66" s="152" t="s">
        <v>159</v>
      </c>
      <c r="D66" s="153" t="s">
        <v>150</v>
      </c>
      <c r="E66" s="154">
        <v>106.42</v>
      </c>
      <c r="F66" s="204"/>
      <c r="G66" s="155">
        <f>E66*F66</f>
        <v>0</v>
      </c>
      <c r="O66" s="149">
        <v>2</v>
      </c>
      <c r="AA66" s="122">
        <v>12</v>
      </c>
      <c r="AB66" s="122">
        <v>0</v>
      </c>
      <c r="AC66" s="122">
        <v>26</v>
      </c>
      <c r="AZ66" s="122">
        <v>1</v>
      </c>
      <c r="BA66" s="122">
        <f>IF(AZ66=1,G66,0)</f>
        <v>0</v>
      </c>
      <c r="BB66" s="122">
        <f>IF(AZ66=2,G66,0)</f>
        <v>0</v>
      </c>
      <c r="BC66" s="122">
        <f>IF(AZ66=3,G66,0)</f>
        <v>0</v>
      </c>
      <c r="BD66" s="122">
        <f>IF(AZ66=4,G66,0)</f>
        <v>0</v>
      </c>
      <c r="BE66" s="122">
        <f>IF(AZ66=5,G66,0)</f>
        <v>0</v>
      </c>
      <c r="CZ66" s="122">
        <v>0</v>
      </c>
    </row>
    <row r="67" spans="1:104">
      <c r="A67" s="162"/>
      <c r="B67" s="163" t="s">
        <v>69</v>
      </c>
      <c r="C67" s="164" t="str">
        <f>CONCATENATE(B65," ",C65)</f>
        <v>99 Staveništní přesun hmot</v>
      </c>
      <c r="D67" s="162"/>
      <c r="E67" s="165"/>
      <c r="F67" s="165"/>
      <c r="G67" s="166">
        <f>SUM(G65:G66)</f>
        <v>0</v>
      </c>
      <c r="O67" s="149">
        <v>4</v>
      </c>
      <c r="BA67" s="167">
        <f>SUM(BA65:BA66)</f>
        <v>0</v>
      </c>
      <c r="BB67" s="167">
        <f>SUM(BB65:BB66)</f>
        <v>0</v>
      </c>
      <c r="BC67" s="167">
        <f>SUM(BC65:BC66)</f>
        <v>0</v>
      </c>
      <c r="BD67" s="167">
        <f>SUM(BD65:BD66)</f>
        <v>0</v>
      </c>
      <c r="BE67" s="167">
        <f>SUM(BE65:BE66)</f>
        <v>0</v>
      </c>
    </row>
    <row r="68" spans="1:104">
      <c r="A68" s="142" t="s">
        <v>65</v>
      </c>
      <c r="B68" s="143" t="s">
        <v>160</v>
      </c>
      <c r="C68" s="144"/>
      <c r="D68" s="145"/>
      <c r="E68" s="146"/>
      <c r="F68" s="146"/>
      <c r="G68" s="147"/>
      <c r="H68" s="148"/>
      <c r="I68" s="148"/>
      <c r="O68" s="149">
        <v>1</v>
      </c>
    </row>
    <row r="69" spans="1:104">
      <c r="A69" s="150">
        <v>27</v>
      </c>
      <c r="B69" s="151" t="s">
        <v>161</v>
      </c>
      <c r="C69" s="152" t="s">
        <v>162</v>
      </c>
      <c r="D69" s="153" t="s">
        <v>81</v>
      </c>
      <c r="E69" s="154">
        <v>580</v>
      </c>
      <c r="F69" s="204"/>
      <c r="G69" s="155">
        <f>E69*F69</f>
        <v>0</v>
      </c>
      <c r="O69" s="149">
        <v>2</v>
      </c>
      <c r="AA69" s="122">
        <v>12</v>
      </c>
      <c r="AB69" s="122">
        <v>0</v>
      </c>
      <c r="AC69" s="122">
        <v>27</v>
      </c>
      <c r="AZ69" s="122">
        <v>1</v>
      </c>
      <c r="BA69" s="122">
        <f>IF(AZ69=1,G69,0)</f>
        <v>0</v>
      </c>
      <c r="BB69" s="122">
        <f>IF(AZ69=2,G69,0)</f>
        <v>0</v>
      </c>
      <c r="BC69" s="122">
        <f>IF(AZ69=3,G69,0)</f>
        <v>0</v>
      </c>
      <c r="BD69" s="122">
        <f>IF(AZ69=4,G69,0)</f>
        <v>0</v>
      </c>
      <c r="BE69" s="122">
        <f>IF(AZ69=5,G69,0)</f>
        <v>0</v>
      </c>
      <c r="CZ69" s="122">
        <v>0</v>
      </c>
    </row>
    <row r="70" spans="1:104">
      <c r="A70" s="162"/>
      <c r="B70" s="163" t="s">
        <v>69</v>
      </c>
      <c r="C70" s="164" t="str">
        <f>CONCATENATE(B68," ",C68)</f>
        <v xml:space="preserve">M46 </v>
      </c>
      <c r="D70" s="162"/>
      <c r="E70" s="165"/>
      <c r="F70" s="165"/>
      <c r="G70" s="166">
        <f>SUM(G68:G69)</f>
        <v>0</v>
      </c>
      <c r="O70" s="149">
        <v>4</v>
      </c>
      <c r="BA70" s="167">
        <f>SUM(BA68:BA69)</f>
        <v>0</v>
      </c>
      <c r="BB70" s="167">
        <f>SUM(BB68:BB69)</f>
        <v>0</v>
      </c>
      <c r="BC70" s="167">
        <f>SUM(BC68:BC69)</f>
        <v>0</v>
      </c>
      <c r="BD70" s="167">
        <f>SUM(BD68:BD69)</f>
        <v>0</v>
      </c>
      <c r="BE70" s="167">
        <f>SUM(BE68:BE69)</f>
        <v>0</v>
      </c>
    </row>
    <row r="71" spans="1:104">
      <c r="A71" s="123"/>
      <c r="B71" s="123"/>
      <c r="C71" s="123"/>
      <c r="D71" s="123"/>
      <c r="E71" s="123"/>
      <c r="F71" s="123"/>
      <c r="G71" s="123"/>
    </row>
    <row r="72" spans="1:104">
      <c r="E72" s="122"/>
    </row>
    <row r="73" spans="1:104">
      <c r="E73" s="122"/>
    </row>
    <row r="74" spans="1:104">
      <c r="E74" s="122"/>
    </row>
    <row r="75" spans="1:104">
      <c r="E75" s="122"/>
    </row>
    <row r="76" spans="1:104">
      <c r="E76" s="122"/>
    </row>
    <row r="77" spans="1:104">
      <c r="E77" s="122"/>
    </row>
    <row r="78" spans="1:104">
      <c r="E78" s="122"/>
    </row>
    <row r="79" spans="1:104">
      <c r="E79" s="122"/>
    </row>
    <row r="80" spans="1:104">
      <c r="E80" s="122"/>
    </row>
    <row r="81" spans="1:7">
      <c r="E81" s="122"/>
    </row>
    <row r="82" spans="1:7">
      <c r="E82" s="122"/>
    </row>
    <row r="83" spans="1:7">
      <c r="E83" s="122"/>
    </row>
    <row r="84" spans="1:7">
      <c r="E84" s="122"/>
    </row>
    <row r="85" spans="1:7">
      <c r="E85" s="122"/>
    </row>
    <row r="86" spans="1:7">
      <c r="E86" s="122"/>
    </row>
    <row r="87" spans="1:7">
      <c r="E87" s="122"/>
    </row>
    <row r="88" spans="1:7">
      <c r="E88" s="122"/>
    </row>
    <row r="89" spans="1:7">
      <c r="E89" s="122"/>
    </row>
    <row r="90" spans="1:7">
      <c r="E90" s="122"/>
    </row>
    <row r="91" spans="1:7">
      <c r="E91" s="122"/>
    </row>
    <row r="92" spans="1:7">
      <c r="E92" s="122"/>
    </row>
    <row r="93" spans="1:7">
      <c r="E93" s="122"/>
    </row>
    <row r="94" spans="1:7">
      <c r="A94" s="168"/>
      <c r="B94" s="168"/>
      <c r="C94" s="168"/>
      <c r="D94" s="168"/>
      <c r="E94" s="168"/>
      <c r="F94" s="168"/>
      <c r="G94" s="168"/>
    </row>
    <row r="95" spans="1:7">
      <c r="A95" s="168"/>
      <c r="B95" s="168"/>
      <c r="C95" s="168"/>
      <c r="D95" s="168"/>
      <c r="E95" s="168"/>
      <c r="F95" s="168"/>
      <c r="G95" s="168"/>
    </row>
    <row r="96" spans="1:7">
      <c r="A96" s="168"/>
      <c r="B96" s="168"/>
      <c r="C96" s="168"/>
      <c r="D96" s="168"/>
      <c r="E96" s="168"/>
      <c r="F96" s="168"/>
      <c r="G96" s="168"/>
    </row>
    <row r="97" spans="1:7">
      <c r="A97" s="168"/>
      <c r="B97" s="168"/>
      <c r="C97" s="168"/>
      <c r="D97" s="168"/>
      <c r="E97" s="168"/>
      <c r="F97" s="168"/>
      <c r="G97" s="168"/>
    </row>
    <row r="98" spans="1:7">
      <c r="E98" s="122"/>
    </row>
    <row r="99" spans="1:7">
      <c r="E99" s="122"/>
    </row>
    <row r="100" spans="1:7">
      <c r="E100" s="122"/>
    </row>
    <row r="101" spans="1:7">
      <c r="E101" s="122"/>
    </row>
    <row r="102" spans="1:7">
      <c r="E102" s="122"/>
    </row>
    <row r="103" spans="1:7">
      <c r="E103" s="122"/>
    </row>
    <row r="104" spans="1:7">
      <c r="E104" s="122"/>
    </row>
    <row r="105" spans="1:7">
      <c r="E105" s="122"/>
    </row>
    <row r="106" spans="1:7">
      <c r="E106" s="122"/>
    </row>
    <row r="107" spans="1:7">
      <c r="E107" s="122"/>
    </row>
    <row r="108" spans="1:7">
      <c r="E108" s="122"/>
    </row>
    <row r="109" spans="1:7">
      <c r="E109" s="122"/>
    </row>
    <row r="110" spans="1:7">
      <c r="E110" s="122"/>
    </row>
    <row r="111" spans="1:7">
      <c r="E111" s="122"/>
    </row>
    <row r="112" spans="1:7">
      <c r="E112" s="122"/>
    </row>
    <row r="113" spans="5:5">
      <c r="E113" s="122"/>
    </row>
    <row r="114" spans="5:5">
      <c r="E114" s="122"/>
    </row>
    <row r="115" spans="5:5">
      <c r="E115" s="122"/>
    </row>
    <row r="116" spans="5:5">
      <c r="E116" s="122"/>
    </row>
    <row r="117" spans="5:5">
      <c r="E117" s="122"/>
    </row>
    <row r="118" spans="5:5">
      <c r="E118" s="122"/>
    </row>
    <row r="119" spans="5:5">
      <c r="E119" s="122"/>
    </row>
    <row r="120" spans="5:5">
      <c r="E120" s="122"/>
    </row>
    <row r="121" spans="5:5">
      <c r="E121" s="122"/>
    </row>
    <row r="122" spans="5:5">
      <c r="E122" s="122"/>
    </row>
    <row r="123" spans="5:5">
      <c r="E123" s="122"/>
    </row>
    <row r="124" spans="5:5">
      <c r="E124" s="122"/>
    </row>
    <row r="125" spans="5:5">
      <c r="E125" s="122"/>
    </row>
    <row r="126" spans="5:5">
      <c r="E126" s="122"/>
    </row>
    <row r="127" spans="5:5">
      <c r="E127" s="122"/>
    </row>
    <row r="128" spans="5:5">
      <c r="E128" s="122"/>
    </row>
    <row r="129" spans="1:7">
      <c r="A129" s="169"/>
      <c r="B129" s="169"/>
    </row>
    <row r="130" spans="1:7">
      <c r="A130" s="168"/>
      <c r="B130" s="168"/>
      <c r="C130" s="171"/>
      <c r="D130" s="171"/>
      <c r="E130" s="172"/>
      <c r="F130" s="171"/>
      <c r="G130" s="173"/>
    </row>
    <row r="131" spans="1:7">
      <c r="A131" s="174"/>
      <c r="B131" s="174"/>
      <c r="C131" s="168"/>
      <c r="D131" s="168"/>
      <c r="E131" s="175"/>
      <c r="F131" s="168"/>
      <c r="G131" s="168"/>
    </row>
    <row r="132" spans="1:7">
      <c r="A132" s="168"/>
      <c r="B132" s="168"/>
      <c r="C132" s="168"/>
      <c r="D132" s="168"/>
      <c r="E132" s="175"/>
      <c r="F132" s="168"/>
      <c r="G132" s="168"/>
    </row>
    <row r="133" spans="1:7">
      <c r="A133" s="168"/>
      <c r="B133" s="168"/>
      <c r="C133" s="168"/>
      <c r="D133" s="168"/>
      <c r="E133" s="175"/>
      <c r="F133" s="168"/>
      <c r="G133" s="168"/>
    </row>
    <row r="134" spans="1:7">
      <c r="A134" s="168"/>
      <c r="B134" s="168"/>
      <c r="C134" s="168"/>
      <c r="D134" s="168"/>
      <c r="E134" s="175"/>
      <c r="F134" s="168"/>
      <c r="G134" s="168"/>
    </row>
    <row r="135" spans="1:7">
      <c r="A135" s="168"/>
      <c r="B135" s="168"/>
      <c r="C135" s="168"/>
      <c r="D135" s="168"/>
      <c r="E135" s="175"/>
      <c r="F135" s="168"/>
      <c r="G135" s="168"/>
    </row>
    <row r="136" spans="1:7">
      <c r="A136" s="168"/>
      <c r="B136" s="168"/>
      <c r="C136" s="168"/>
      <c r="D136" s="168"/>
      <c r="E136" s="175"/>
      <c r="F136" s="168"/>
      <c r="G136" s="168"/>
    </row>
    <row r="137" spans="1:7">
      <c r="A137" s="168"/>
      <c r="B137" s="168"/>
      <c r="C137" s="168"/>
      <c r="D137" s="168"/>
      <c r="E137" s="175"/>
      <c r="F137" s="168"/>
      <c r="G137" s="168"/>
    </row>
    <row r="138" spans="1:7">
      <c r="A138" s="168"/>
      <c r="B138" s="168"/>
      <c r="C138" s="168"/>
      <c r="D138" s="168"/>
      <c r="E138" s="175"/>
      <c r="F138" s="168"/>
      <c r="G138" s="168"/>
    </row>
    <row r="139" spans="1:7">
      <c r="A139" s="168"/>
      <c r="B139" s="168"/>
      <c r="C139" s="168"/>
      <c r="D139" s="168"/>
      <c r="E139" s="175"/>
      <c r="F139" s="168"/>
      <c r="G139" s="168"/>
    </row>
    <row r="140" spans="1:7">
      <c r="A140" s="168"/>
      <c r="B140" s="168"/>
      <c r="C140" s="168"/>
      <c r="D140" s="168"/>
      <c r="E140" s="175"/>
      <c r="F140" s="168"/>
      <c r="G140" s="168"/>
    </row>
    <row r="141" spans="1:7">
      <c r="A141" s="168"/>
      <c r="B141" s="168"/>
      <c r="C141" s="168"/>
      <c r="D141" s="168"/>
      <c r="E141" s="175"/>
      <c r="F141" s="168"/>
      <c r="G141" s="168"/>
    </row>
    <row r="142" spans="1:7">
      <c r="A142" s="168"/>
      <c r="B142" s="168"/>
      <c r="C142" s="168"/>
      <c r="D142" s="168"/>
      <c r="E142" s="175"/>
      <c r="F142" s="168"/>
      <c r="G142" s="168"/>
    </row>
    <row r="143" spans="1:7">
      <c r="A143" s="168"/>
      <c r="B143" s="168"/>
      <c r="C143" s="168"/>
      <c r="D143" s="168"/>
      <c r="E143" s="175"/>
      <c r="F143" s="168"/>
      <c r="G143" s="168"/>
    </row>
  </sheetData>
  <sheetProtection password="8879" sheet="1" objects="1" scenarios="1"/>
  <mergeCells count="23">
    <mergeCell ref="C60:D60"/>
    <mergeCell ref="C62:D62"/>
    <mergeCell ref="C63:D63"/>
    <mergeCell ref="C50:D50"/>
    <mergeCell ref="C32:D32"/>
    <mergeCell ref="C33:D33"/>
    <mergeCell ref="C34:D34"/>
    <mergeCell ref="C35:D35"/>
    <mergeCell ref="C37:D37"/>
    <mergeCell ref="C38:D38"/>
    <mergeCell ref="C17:D17"/>
    <mergeCell ref="C18:D18"/>
    <mergeCell ref="C20:D20"/>
    <mergeCell ref="C21:D21"/>
    <mergeCell ref="C27:D27"/>
    <mergeCell ref="C12:D12"/>
    <mergeCell ref="C13:D13"/>
    <mergeCell ref="C15:D15"/>
    <mergeCell ref="A1:G1"/>
    <mergeCell ref="A3:B3"/>
    <mergeCell ref="A4:B4"/>
    <mergeCell ref="E4:G4"/>
    <mergeCell ref="C10:D10"/>
  </mergeCells>
  <printOptions gridLinesSet="0"/>
  <pageMargins left="0.59055118110236227" right="0.39370078740157483" top="0.19685039370078741" bottom="0.19685039370078741" header="0" footer="0.19685039370078741"/>
  <pageSetup paperSize="9" scale="98" orientation="portrait" horizontalDpi="300" r:id="rId1"/>
  <headerFooter alignWithMargins="0">
    <oddFoote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35</vt:i4>
      </vt:variant>
    </vt:vector>
  </HeadingPairs>
  <TitlesOfParts>
    <vt:vector size="38" baseType="lpstr">
      <vt:lpstr>Krycí list</vt:lpstr>
      <vt:lpstr>Rekapitulace</vt:lpstr>
      <vt:lpstr>Položky</vt:lpstr>
      <vt:lpstr>cisloobjektu</vt:lpstr>
      <vt:lpstr>cislostavby</vt:lpstr>
      <vt:lpstr>Datum</vt:lpstr>
      <vt:lpstr>Dil</vt:lpstr>
      <vt:lpstr>Dodavka</vt:lpstr>
      <vt:lpstr>HSV</vt:lpstr>
      <vt:lpstr>HZS</vt:lpstr>
      <vt:lpstr>JKSO</vt:lpstr>
      <vt:lpstr>MJ</vt:lpstr>
      <vt:lpstr>Mont</vt:lpstr>
      <vt:lpstr>NazevDilu</vt:lpstr>
      <vt:lpstr>nazevobjektu</vt:lpstr>
      <vt:lpstr>nazevstavby</vt:lpstr>
      <vt:lpstr>Položky!Názvy_tisku</vt:lpstr>
      <vt:lpstr>Rekapitulace!Názvy_tisku</vt:lpstr>
      <vt:lpstr>Objednatel</vt:lpstr>
      <vt:lpstr>'Krycí list'!Oblast_tisku</vt:lpstr>
      <vt:lpstr>Položky!Oblast_tisku</vt:lpstr>
      <vt:lpstr>Rekapitulace!Oblast_tisku</vt:lpstr>
      <vt:lpstr>PocetMJ</vt:lpstr>
      <vt:lpstr>Poznamka</vt:lpstr>
      <vt:lpstr>Projektant</vt:lpstr>
      <vt:lpstr>PSV</vt:lpstr>
      <vt:lpstr>SloupecCC</vt:lpstr>
      <vt:lpstr>SloupecCisloPol</vt:lpstr>
      <vt:lpstr>SloupecJC</vt:lpstr>
      <vt:lpstr>SloupecMJ</vt:lpstr>
      <vt:lpstr>SloupecMnozstvi</vt:lpstr>
      <vt:lpstr>SloupecNazPol</vt:lpstr>
      <vt:lpstr>SloupecPC</vt:lpstr>
      <vt:lpstr>VRN</vt:lpstr>
      <vt:lpstr>Zakazka</vt:lpstr>
      <vt:lpstr>Zaklad22</vt:lpstr>
      <vt:lpstr>Zaklad5</vt:lpstr>
      <vt:lpstr>Zhotovitel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dc:creator>
  <cp:lastModifiedBy>iveta.nemcova</cp:lastModifiedBy>
  <cp:lastPrinted>2016-10-04T14:30:59Z</cp:lastPrinted>
  <dcterms:created xsi:type="dcterms:W3CDTF">2016-10-04T02:06:49Z</dcterms:created>
  <dcterms:modified xsi:type="dcterms:W3CDTF">2016-10-13T05:11:48Z</dcterms:modified>
</cp:coreProperties>
</file>